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90" windowWidth="7425" windowHeight="6285" activeTab="0"/>
  </bookViews>
  <sheets>
    <sheet name="Notes-pg 6" sheetId="1" r:id="rId1"/>
    <sheet name="P&amp;L" sheetId="2" r:id="rId2"/>
    <sheet name="BS " sheetId="3" r:id="rId3"/>
    <sheet name="Cashflow" sheetId="4" r:id="rId4"/>
    <sheet name="Equity" sheetId="5" r:id="rId5"/>
  </sheets>
  <definedNames>
    <definedName name="_xlnm.Print_Area" localSheetId="2">'BS '!$A$1:$E$61</definedName>
    <definedName name="_xlnm.Print_Area" localSheetId="3">'Cashflow'!$A$1:$J$90</definedName>
    <definedName name="_xlnm.Print_Area" localSheetId="4">'Equity'!$B$1:$M$46</definedName>
    <definedName name="_xlnm.Print_Area" localSheetId="0">'Notes-pg 6'!$A$1:$J$328</definedName>
    <definedName name="_xlnm.Print_Area" localSheetId="1">'P&amp;L'!$1:$57</definedName>
    <definedName name="_xlnm.Print_Titles" localSheetId="0">'Notes-pg 6'!$2:$7</definedName>
  </definedNames>
  <calcPr fullCalcOnLoad="1"/>
</workbook>
</file>

<file path=xl/sharedStrings.xml><?xml version="1.0" encoding="utf-8"?>
<sst xmlns="http://schemas.openxmlformats.org/spreadsheetml/2006/main" count="458" uniqueCount="343">
  <si>
    <r>
      <t xml:space="preserve">POH KONG HOLDINGS BERHAD </t>
    </r>
    <r>
      <rPr>
        <sz val="12"/>
        <rFont val="Arial"/>
        <family val="2"/>
      </rPr>
      <t>(Company No : 586139-K)</t>
    </r>
  </si>
  <si>
    <t>REQUIREMENTS</t>
  </si>
  <si>
    <t xml:space="preserve">ADDITIONAL INFORMATION REQUIRED BY BURSA MALAYSIA SECURITIES BERHAD LISTING </t>
  </si>
  <si>
    <t xml:space="preserve">Net profit after taxation for basic earnings per share </t>
  </si>
  <si>
    <t>('000)</t>
  </si>
  <si>
    <t>date.</t>
  </si>
  <si>
    <t xml:space="preserve">There were no purchases or disposals of quoted securities for the current quarter and financial year to </t>
  </si>
  <si>
    <t>Manufacturing:  Manufacturer and dealer of jewelleries, precious stones and gold ornaments</t>
  </si>
  <si>
    <t>Trading:  Suppliers and retailers of gold ornaments, jewelleries and precious stones</t>
  </si>
  <si>
    <t>Others:  Investment holding</t>
  </si>
  <si>
    <t>qualification.</t>
  </si>
  <si>
    <t>Attributable to:--</t>
  </si>
  <si>
    <t xml:space="preserve">Earnings per share attributable to  </t>
  </si>
  <si>
    <t>(Unaudited)</t>
  </si>
  <si>
    <t>TOTAL EQUITY</t>
  </si>
  <si>
    <t xml:space="preserve">Net assets per share attributable to </t>
  </si>
  <si>
    <t xml:space="preserve">    Gain on disposal of property, plant and equipment</t>
  </si>
  <si>
    <t xml:space="preserve">    Property, plant and equipment written off</t>
  </si>
  <si>
    <t>Proceeds from disposal of property, plant and equipment</t>
  </si>
  <si>
    <t>Purchase of property, plant and equipment</t>
  </si>
  <si>
    <t xml:space="preserve">     and Articles of Association; and Proposed Private Placement </t>
  </si>
  <si>
    <t xml:space="preserve">(ii) Proposed Bonus Issue; Proposed Share Split; Proposed Amendments to the Memorandum </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</si>
  <si>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</si>
  <si>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</si>
  <si>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</si>
  <si>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</si>
  <si>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</si>
  <si>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</si>
  <si>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</si>
  <si>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</si>
  <si>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</si>
  <si>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</si>
  <si>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</si>
  <si>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</si>
  <si>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</si>
  <si>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</si>
  <si>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</si>
  <si>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</si>
  <si>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</si>
  <si>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</si>
  <si>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</si>
  <si>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</si>
  <si>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</si>
  <si>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</si>
  <si>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</si>
  <si>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</si>
  <si>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</si>
  <si>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</si>
  <si>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</si>
  <si>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</si>
  <si>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Master</t>
  </si>
  <si>
    <t>ADJUSTMENTS</t>
  </si>
  <si>
    <t>Profit before taxation</t>
  </si>
  <si>
    <t>Adjustments for:</t>
  </si>
  <si>
    <t xml:space="preserve">    Interest expense</t>
  </si>
  <si>
    <t>Operating profit before working capital changes</t>
  </si>
  <si>
    <t>Inventories</t>
  </si>
  <si>
    <t>Amount due to directors</t>
  </si>
  <si>
    <t>OPENING CASH AND CASH EQUIVALENTS</t>
  </si>
  <si>
    <t>CLOSING CASH AND CASH EQUIVALENTS</t>
  </si>
  <si>
    <t>Cash and cash equivalents comprise the following:</t>
  </si>
  <si>
    <t>Cash and bank balances</t>
  </si>
  <si>
    <t>Bank overdraft</t>
  </si>
  <si>
    <t>Capital</t>
  </si>
  <si>
    <t>QUARTER</t>
  </si>
  <si>
    <t>CURRENT ASSETS</t>
  </si>
  <si>
    <t>CURRENT LIABILITIES</t>
  </si>
  <si>
    <t>INDIVIDUAL QUARTER</t>
  </si>
  <si>
    <t>CUMULATIVE QUARTER</t>
  </si>
  <si>
    <t>ENDED</t>
  </si>
  <si>
    <t>Other operating income</t>
  </si>
  <si>
    <t>Profit from operations</t>
  </si>
  <si>
    <t>Finance costs</t>
  </si>
  <si>
    <t>Profit after taxation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</si>
  <si>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</si>
  <si>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</si>
  <si>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</si>
  <si>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</si>
  <si>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</si>
  <si>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</si>
  <si>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</si>
  <si>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</si>
  <si>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</si>
  <si>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</si>
  <si>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</si>
  <si>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</si>
  <si>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</si>
  <si>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</si>
  <si>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</si>
  <si>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</si>
  <si>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</si>
  <si>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</si>
  <si>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</si>
  <si>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</si>
  <si>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</si>
  <si>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</si>
  <si>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</si>
  <si>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</si>
  <si>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</si>
  <si>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</si>
  <si>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</si>
  <si>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</si>
  <si>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</si>
  <si>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Trade receivables</t>
  </si>
  <si>
    <t>Trade payables</t>
  </si>
  <si>
    <t>Interest paid</t>
  </si>
  <si>
    <t>Net cash used in investing activities</t>
  </si>
  <si>
    <t>Business segments:</t>
  </si>
  <si>
    <t>Division</t>
  </si>
  <si>
    <t>Others</t>
  </si>
  <si>
    <t>Inter-segment Revenue</t>
  </si>
  <si>
    <t>Total Revenue</t>
  </si>
  <si>
    <t>Group</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</si>
  <si>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</si>
  <si>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</si>
  <si>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</si>
  <si>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</si>
  <si>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</si>
  <si>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</si>
  <si>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</si>
  <si>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</si>
  <si>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</si>
  <si>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</si>
  <si>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</si>
  <si>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 xml:space="preserve">    Interest income</t>
  </si>
  <si>
    <t>Interest received</t>
  </si>
  <si>
    <t>Repayment to lease creditors</t>
  </si>
  <si>
    <t>DATO' CHOON YEE SEIONG</t>
  </si>
  <si>
    <t>Executive Chairman / Group Managing Director</t>
  </si>
  <si>
    <t>PERIOD</t>
  </si>
  <si>
    <r>
      <t xml:space="preserve">POH KONG HOLDINGS BERHAD </t>
    </r>
    <r>
      <rPr>
        <sz val="11"/>
        <rFont val="Arial"/>
        <family val="2"/>
      </rPr>
      <t>(Company No : 586139-K)</t>
    </r>
  </si>
  <si>
    <t xml:space="preserve">AS AT </t>
  </si>
  <si>
    <t>NON-CURRENT ASSETS</t>
  </si>
  <si>
    <t>Property, plant and equipment</t>
  </si>
  <si>
    <t>Non-trade receivables</t>
  </si>
  <si>
    <t>Deferred tax assets</t>
  </si>
  <si>
    <t xml:space="preserve">Non-trade payables </t>
  </si>
  <si>
    <t>Amount due to directors (Note 1)</t>
  </si>
  <si>
    <t>Provision for taxation</t>
  </si>
  <si>
    <t>Deferred tax liabilities</t>
  </si>
  <si>
    <t>Short-term borrowings</t>
  </si>
  <si>
    <t>Long-term borrowings</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</si>
  <si>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</si>
  <si>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</si>
  <si>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</si>
  <si>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</si>
  <si>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</si>
  <si>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</si>
  <si>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</si>
  <si>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</si>
  <si>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</si>
  <si>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</si>
  <si>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</si>
  <si>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</si>
  <si>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</si>
  <si>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</si>
  <si>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</si>
  <si>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</si>
  <si>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</si>
  <si>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Earnings</t>
  </si>
  <si>
    <t>Not applicable as the Group did not publish any profit forecast.</t>
  </si>
  <si>
    <t>Disposal of Unquoted Investments and/or Properties</t>
  </si>
  <si>
    <t>There were no investments in quoted securities for the current quarter and financial year to date.</t>
  </si>
  <si>
    <t xml:space="preserve">    Allowance for doubtful debts</t>
  </si>
  <si>
    <t>There were no unusual and extraordinary items in the current quarter under review.</t>
  </si>
  <si>
    <t>Deferred taxation</t>
  </si>
  <si>
    <t>Repayment to hire purchase creditors</t>
  </si>
  <si>
    <t>Company</t>
  </si>
  <si>
    <t>Interests</t>
  </si>
  <si>
    <t>Total</t>
  </si>
  <si>
    <t>Total to</t>
  </si>
  <si>
    <t>(RM'000)</t>
  </si>
  <si>
    <t>Valuations of Property, Plant and Equipment</t>
  </si>
  <si>
    <t>(Audited)</t>
  </si>
  <si>
    <t>Short-term Borrowings</t>
  </si>
  <si>
    <t>Long-term Borrowings</t>
  </si>
  <si>
    <t>Advance from Ultimate Holding Company</t>
  </si>
  <si>
    <t>Murabahah Medium Term Notes ("MTN")</t>
  </si>
  <si>
    <t>There were no financial instruments with off balance sheet risk as at the date of this quarterly report and financial year to-date.</t>
  </si>
  <si>
    <t>Segmental information is presented in respect of the Group's business segments.</t>
  </si>
  <si>
    <t>There were no issuance and repayment of debt and equity securities, share buy-back, share cancellations, shares held as treasury shares and resale of treasury shares for the current financial year to-date.</t>
  </si>
  <si>
    <t>The valuation of property, plant and equipment and investment property have been brought forward without amendment from previous Audited Financial Statements.</t>
  </si>
  <si>
    <t>TOTAL ASSETS</t>
  </si>
  <si>
    <t>EQUITY AND LIABILITIES</t>
  </si>
  <si>
    <t>Equity attributable to equity holders of the Company</t>
  </si>
  <si>
    <t>Share Capital</t>
  </si>
  <si>
    <t>Reserves</t>
  </si>
  <si>
    <t>NON-CURRENT LIABILITIES</t>
  </si>
  <si>
    <t>TOTAL LIABILITIES</t>
  </si>
  <si>
    <t>TOTAL EQUITY AND LIABILITIES</t>
  </si>
  <si>
    <t>Note 1: Amount due to directors consists of directors' fee and directors' other emoluments.</t>
  </si>
  <si>
    <t>Reserve</t>
  </si>
  <si>
    <t>Equity</t>
  </si>
  <si>
    <t>ASSETS</t>
  </si>
  <si>
    <t xml:space="preserve">Weighted average number of ordinary shares in issue </t>
  </si>
  <si>
    <t>The Group did not carry out any valuations on property, plant and equipment in the quarter under review.</t>
  </si>
  <si>
    <t xml:space="preserve">The audit report of the preceding Audited Financial Statements of the Company was reported without any </t>
  </si>
  <si>
    <t>the</t>
  </si>
  <si>
    <t>For the current financial year, the Group will continue its drive to build market share by enhancing and differentiating its product offerings to its targeted market segments. Towards this purpose, the Group is actively evaluating various initiatives and opportunities to attract new customers through the introduction of new product designs and enhanced customer service.</t>
  </si>
  <si>
    <t xml:space="preserve">Capital </t>
  </si>
  <si>
    <t>At 1 August 2009</t>
  </si>
  <si>
    <t>Basic earnings per share (sen)</t>
  </si>
  <si>
    <t xml:space="preserve"> - basic (sen) </t>
  </si>
  <si>
    <t xml:space="preserve">    Loss on disposal of subsidiary company</t>
  </si>
  <si>
    <t>Net cash generated from operations</t>
  </si>
  <si>
    <t>Net cash generated from operating activities</t>
  </si>
  <si>
    <t>Operating expenses</t>
  </si>
  <si>
    <t>Dividend paid</t>
  </si>
  <si>
    <t>There was no material litigation as at the date of this quarterly report and the financial year to date.</t>
  </si>
  <si>
    <t>Net cash used in financing activities</t>
  </si>
  <si>
    <t>31.7.2010</t>
  </si>
  <si>
    <t xml:space="preserve">UNAUDITED CONDENSED CONSOLIDATED STATEMENT OF FINANCIAL POSITION </t>
  </si>
  <si>
    <t>UNAUDITED CONDENSED CONSOLIDATED STATEMENT OF COMPREHENSIVE INCOME</t>
  </si>
  <si>
    <t>UNAUDITED CONDENSED CONSOLIDATED STATEMENT OF CASH FLOWS</t>
  </si>
  <si>
    <t>Other Comprehensive Income</t>
  </si>
  <si>
    <t>Total Comprehensive Income</t>
  </si>
  <si>
    <t>The interim financial report has been prepared in accordance with Financial Reporting Standard ("FRS") 134: Interim Financial Reporting and Chapter 9 part K of the Listing Requirements of Bursa Malaysia Securities Berhad, and should be read in conjunction with the Audited Financial Statements for the year ended 31 July 2010.</t>
  </si>
  <si>
    <t>There was no change in the composition of the Group for the current quarter and financial year to date including business combination, acquisition or disposal of subsidiaries and long term investment, restructuring or discontinuing of operations.</t>
  </si>
  <si>
    <t>There was no disposal of unquoted investments or properties for the current quarter and financial year to date.</t>
  </si>
  <si>
    <t>At 1 August 2010</t>
  </si>
  <si>
    <t>Disposal of interest in a subsidiary company</t>
  </si>
  <si>
    <t>There were no corporate proposals announced for the current quarter and financial year to date.</t>
  </si>
  <si>
    <t>First-time Adoption of Financial Reporting Standards (Revised 2010)</t>
  </si>
  <si>
    <t>Business Combinations (Revised 2010)</t>
  </si>
  <si>
    <t>Consolidated and Separate Financial Statements (Revised 2010)</t>
  </si>
  <si>
    <t>Insurance Contracts</t>
  </si>
  <si>
    <t>Financial Instruments : Disclosures</t>
  </si>
  <si>
    <t>Presentation of Financial Statements (Revised 2009)</t>
  </si>
  <si>
    <t>Borrowing Costs</t>
  </si>
  <si>
    <t>Financial Instruments : Recognition and Measurement</t>
  </si>
  <si>
    <t>Service Concession Arrangements</t>
  </si>
  <si>
    <t>Agreements for the Construction of Real Estate</t>
  </si>
  <si>
    <t>Hedges of a Net Investment in a Foreign Operation</t>
  </si>
  <si>
    <t>Distributions of Non-cash Assets to Owners</t>
  </si>
  <si>
    <t>Reassessment of Embedded Derivatives</t>
  </si>
  <si>
    <t>Interim Financial Reporting and Impairment</t>
  </si>
  <si>
    <t>FRS 2 - Group and Treasury Share Transactions</t>
  </si>
  <si>
    <t>Customer Loyalty Programmes</t>
  </si>
  <si>
    <t>-FRS 4</t>
  </si>
  <si>
    <t>-FRS 7</t>
  </si>
  <si>
    <t>-FRS 101</t>
  </si>
  <si>
    <t>-FRS 123</t>
  </si>
  <si>
    <t>-FRS 139</t>
  </si>
  <si>
    <t>-IC Int. 9</t>
  </si>
  <si>
    <t>-IC Int. 10</t>
  </si>
  <si>
    <t>-IC Int. 11</t>
  </si>
  <si>
    <t>-IC Int. 13</t>
  </si>
  <si>
    <t>-IC Int. 14</t>
  </si>
  <si>
    <t>-Amendments to FRS 2 Share based Payment - Vesting Conditions and  Cancellations</t>
  </si>
  <si>
    <t>-Amendments to FRS 132 Financial Instruments : Presentation</t>
  </si>
  <si>
    <t>-Amendments to FRS 139 Financial Instruments : Recognition and Measurement, FRS 7 Financial Instruments : Disclosures and IC Int. 9 Reassessment of Embedded Derivatives</t>
  </si>
  <si>
    <t>-Amendments to FRSs contained in the document entitled "Improvements to FRSs (2009)"</t>
  </si>
  <si>
    <t>-FRS 1</t>
  </si>
  <si>
    <t>-FRS 3</t>
  </si>
  <si>
    <t>-FRS 127</t>
  </si>
  <si>
    <t>-IC Int. 12</t>
  </si>
  <si>
    <t>-IC Int. 15</t>
  </si>
  <si>
    <t>-IC Int. 16</t>
  </si>
  <si>
    <t>-IC Int. 17</t>
  </si>
  <si>
    <t>-Amendments to FRS 5 Non-current Assets Held for Sale and Discontinued Operations</t>
  </si>
  <si>
    <t>-Amendments to FRS 138 Intangible Assets</t>
  </si>
  <si>
    <t>-Amendments to IC Int. 9 Reassessment of Embedded Derivatives</t>
  </si>
  <si>
    <t>The total comprehensive income is presented as one line item in the Statement Of Changes In Equity and the comparative information has been presented in order to confirm with the revised standard. This standard only affects the presentation aspects and will have no significant financial impact to the Group.</t>
  </si>
  <si>
    <t>FRS 101: Presentation of Financial Statements (Revised 2009)</t>
  </si>
  <si>
    <t xml:space="preserve">Prior to the adoption of the revised FRS 101, the components of the financial statements presented consisted of Balance Sheet, Income Statement, Statement Of Changes In Equity, Cash Flow Statement and Notes To The Financial Statements. The adoption of the revised FRS 101, the components of the financial statements presented will replace by "Statement Of Financial Position", "Statement Of Comprehensive Income", "Statement Of Changes In Equity", "Statement Of Cash Flows" and "Notes To The Financial Statements" respectively. </t>
  </si>
  <si>
    <t>Fixed deposits with licensed banks</t>
  </si>
  <si>
    <t>Dividends</t>
  </si>
  <si>
    <t>Realised and Unrealised Profits or Losses Disclosure</t>
  </si>
  <si>
    <t>-</t>
  </si>
  <si>
    <t xml:space="preserve">Realised </t>
  </si>
  <si>
    <t>Unrealised</t>
  </si>
  <si>
    <t>Less: Consolidated adjustments</t>
  </si>
  <si>
    <t>B14.</t>
  </si>
  <si>
    <t>This disclosure is prepared pursuant to the directive of  Bursa Malaysia Securities Berhad and in accordance with the Guidance on Special Matter No.1- Determination of Realised and Unrealised Profits or Losses, as issued by the Malaysia Institute of Accountants.</t>
  </si>
  <si>
    <t>The comparative figures are not required in the first financial year of complying with the Realised and Unrealised Profits or Losses Disclosure.</t>
  </si>
  <si>
    <t xml:space="preserve">    Impairment loss of property, plant and equipment</t>
  </si>
  <si>
    <t xml:space="preserve">  Equity owners of the Company</t>
  </si>
  <si>
    <t xml:space="preserve">  Non-controlling Interests</t>
  </si>
  <si>
    <t xml:space="preserve">  equity owners of the Company</t>
  </si>
  <si>
    <t xml:space="preserve">ordinary equity owners of the Company (RM) </t>
  </si>
  <si>
    <t>Non-controlling interests on disposal of a subsidiary company</t>
  </si>
  <si>
    <t>NET INCREASE/(DECREASE) IN CASH AND CASH EQUIVALENTS</t>
  </si>
  <si>
    <t>Owners of</t>
  </si>
  <si>
    <t>Non-Controlling</t>
  </si>
  <si>
    <t xml:space="preserve">    Short-term accumulating compensated absences</t>
  </si>
  <si>
    <t xml:space="preserve">    Customers' deposits</t>
  </si>
  <si>
    <t>Q3FYE2011</t>
  </si>
  <si>
    <t>30.4.2011</t>
  </si>
  <si>
    <t>Commercial Papers ("CP")</t>
  </si>
  <si>
    <t xml:space="preserve">    Dividend income</t>
  </si>
  <si>
    <t>Dividend received</t>
  </si>
  <si>
    <t>(The Unaudited Condensed Consolidated Statement of Comprehensive Income should be read in conjunction with the Audited Financial Statements for the year ended 31 July 2010)</t>
  </si>
  <si>
    <t>(The Unaudited Condensed Consolidated Statement of Financial Position should be read in conjunction with the Audited Financial Statements for the year ended 31 July 2010)</t>
  </si>
  <si>
    <t>(The Unaudited Condensed Consolidated Statement of Cash Flows should be read in conjunction with the Audited Financial Statements for the year ended 31 July 2010)</t>
  </si>
  <si>
    <t>(The Unaudited Condensed Consolidated Statement of Changes in Equity should be read in conjunction with the Audited Financial Statements for the year ended 31 July 2010)</t>
  </si>
  <si>
    <t>Pursuant to the above, Danajamin Nasional Berhad will provide a guarantee facility to Poh Kong's payment obligations under the Proposed ICP/IMTN Programme.</t>
  </si>
  <si>
    <t>Save as disclosed in Note A10, there was no financial instrument with off balance sheet risk as at the date of this quarterly report and financial year to date.</t>
  </si>
  <si>
    <t>Save as disclosed, there was no subsequent material event as at the date of this quarterly report.</t>
  </si>
  <si>
    <t>On 18 May 2011, the Company announced that it proposes to undertake an Islamic Commercial Papers/ Islamic Medium Term Notes Programme of up to RM150.0 million in nominal value, to be guaranteed by Danajamin Nasional Berhad ("Proposed ICP/IMTN Programme"). The Company has mandated Maybank Investment Bank Berhad and RHB Investment Bank Berhad as the Joint Principal Advisers, Joint Lead Arrangers and Joint Managers of the Proposed ICP/IMTN Programme.</t>
  </si>
  <si>
    <t>QUARTERLY REPORT FOR THE FOURTH QUARTER ENDED 31 JULY 2011</t>
  </si>
  <si>
    <t>No dividend was paid in the quarter under review.</t>
  </si>
  <si>
    <r>
      <t xml:space="preserve">Comparison with Preceding Quarter's Results  </t>
    </r>
    <r>
      <rPr>
        <sz val="12"/>
        <rFont val="Arial"/>
        <family val="2"/>
      </rPr>
      <t>(4th Quarter FYE 2011 vs 3rd Quarter FYE 2011)</t>
    </r>
  </si>
  <si>
    <t>Q4FYE2011</t>
  </si>
  <si>
    <t>The Board of Directors remains positive on the performance of the Group for the financial year ending 31 July 2012.</t>
  </si>
  <si>
    <t>31.7.2011</t>
  </si>
  <si>
    <t>The Group's borrowings as at 31 July 2011 are as follows:-</t>
  </si>
  <si>
    <t xml:space="preserve">    Bad debts written off</t>
  </si>
  <si>
    <t xml:space="preserve">    Inventories loss</t>
  </si>
  <si>
    <t xml:space="preserve">    Loss on disposal of property, plant and equipment</t>
  </si>
  <si>
    <t xml:space="preserve">    Reversal of allowance for doubtful debts</t>
  </si>
  <si>
    <t>Purchase of leasehold land</t>
  </si>
  <si>
    <t>Fixed deposits pledged</t>
  </si>
  <si>
    <t>At 31 July 2010</t>
  </si>
  <si>
    <t>At 31 July 2011</t>
  </si>
  <si>
    <t>Amendments to FRSs: Improvement to FRSs (2009) – FRS 117: Leases</t>
  </si>
  <si>
    <t>The Company has granted additional corporate guarantee in the current quarter and financial year to date. As at 31 July 2011, a total of RM122,185,999 corporate guarantee has been given in support of banking facilities granted to subsidiary companies; a total of RM8,000,000 corporate guarantee has been given to third party in respect of leasing and hire purchase facilities and a total of RM7,474,928 corporate guarantee has been given to third party in respect of operating lease arrangements</t>
  </si>
  <si>
    <t>30 September 2011</t>
  </si>
  <si>
    <t xml:space="preserve">The Board of Directors recommend a first and final single tier exempt dividend of 1.40 sen per ordinary share of RM0.50 each in respect of the financial year ended 31 July 2010 (2009 : 1.40 sen single tier exempt per ordinary share of RM0.50 each).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2011 of 410,351,752 ordinary shares of RM0.50 each, the final dividend amounts to RM5,744,925 (2010 : RM5,744,925 net dividend was paid on 9 March 2011). Such dividend, if approved by shareholders will be accounted for in the shareholders' equity as an appropriation of retained earnings in the financial year ending 31 July 2012.    </t>
  </si>
  <si>
    <t xml:space="preserve">    Deposit written off</t>
  </si>
  <si>
    <t>The effective tax rate for the cumulative quarter was higher than the statutory tax rate due principally to certain expenses disallowed for tax purposes.</t>
  </si>
  <si>
    <t>FRS 119 - The Limit on a Defined Benefit Asset, Minimum Funding Requirements and</t>
  </si>
  <si>
    <t xml:space="preserve">  their Interaction</t>
  </si>
  <si>
    <t>-Amendments to FRS 1 First-time Adoption of Financial Reporting Standards and FRS 127 Consolidated and Separate Financial Statements : Cost of an Investment  In a Subsidiary, Jointly Controlled Entity or Associate</t>
  </si>
  <si>
    <t>Non-distributable</t>
  </si>
  <si>
    <t>Distributable</t>
  </si>
  <si>
    <t>CASH FLOWS FROM OPERATING ACTIVITIES</t>
  </si>
  <si>
    <t>Tax refunded</t>
  </si>
  <si>
    <t>CASH FLOWS FROM INVESTING ACTIVITIES</t>
  </si>
  <si>
    <t>CASH FLOWS FROM FINANCING ACTIVITIES</t>
  </si>
  <si>
    <t>Net loan raised / (repaid)</t>
  </si>
  <si>
    <t>Fixed deposit with licensed banks</t>
  </si>
  <si>
    <t>Tax assets</t>
  </si>
  <si>
    <t>Total retained earnings of the Company and its subsidiaries:</t>
  </si>
  <si>
    <t>Total group retained earnings as per consolidated accounts</t>
  </si>
  <si>
    <t>Save as disclosed above, there were no changes in contingent liabilities since the last annual reporting date.</t>
  </si>
  <si>
    <t>Prior to 1 January 2010, for all leases of land and buildings, if title is not expected to pass to the lessee by the end of the lease term, the lessee normally does not receive substantially all of the risks and rewards incidental to ownership. Hence, all leasehold land held for own use was classified by the Group as operating lease. The amendments to FRS 117 require an entity with existing leases of land and buildings to reassess the classification of land as a finance or operating lease.</t>
  </si>
  <si>
    <t>The Group has reassessed and determined that the long term leasehold land of the Company which is in substance a finance lease and has reclassified the leasehold land to property, plant and equipment. The Group has adopted the amendments to FRS 117 retrospectively. The adoption had resulted a reclassification from prepaid land lease payment of RM8,472,862 as at 31 July 2010 to property, plant and equipment.</t>
  </si>
  <si>
    <t>-TR 1-3   Presentation of Financial Statements of Islamic Financial Institutions</t>
  </si>
  <si>
    <t>The significant accounting policies and methods of computation applied in the unaudited condensed interim financial statements are consistent with those adopted in the Annual Financial Statements for the financial year ended 31 July 2010 except for the adoption of the following new and revised FRSs, Amendments to FRSs,  Issues Committee Interpretations ("IC Int."), Amendments to IC Int. and Technical Releases ("TR") that are effective for the current financial year ending 31 July 2011:-</t>
  </si>
  <si>
    <t>The adoption of the above new and revised FRSs, Amendments to FRSs, IC Int., Amendments to IC Int. and TR will have no significant financial impact on the financial statements of the Group except for those discussed below:-</t>
  </si>
  <si>
    <t>Goodwill</t>
  </si>
  <si>
    <t>Although it was a traditional low peak trading period, the Group still managed to register higher sale during the quarter under review.</t>
  </si>
  <si>
    <t>The Group's revenue for the fourth quarter under review was higher at RM183.115 million as compared to the revenue in the corresponding quarter last year of RM131.906 million; an increase of RM51.209 million. The increase in revenue was partly attributed to the effect from 35th Anniversary promotional activities and the increase in gold price on top of the existing stores registering higher sale. The Group's profit before tax in the current quarter at RM15.352 million was higher as compared to the profit before tax of RM9.609 million in the corresponding quarter last year; an increase of RM5.743 million. The increase in profit before tax was mainly due to the higher sale registered for the current quarter under review.</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</si>
</sst>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 numFmtId="221" formatCode="0.0%"/>
  </numFmts>
  <fonts count="48">
    <font>
      <sz val="10"/>
      <name val="Arial"/>
      <family val="2"/>
    </font>
    <font>
      <u val="single"/>
      <sz val="10"/>
      <color indexed="12"/>
      <name val="Arial"/>
      <family val="2"/>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sz val="12"/>
      <color indexed="9"/>
      <name val="Arial"/>
      <family val="2"/>
    </font>
    <font>
      <b/>
      <sz val="12"/>
      <color indexed="8"/>
      <name val="Arial"/>
      <family val="2"/>
    </font>
    <font>
      <sz val="12"/>
      <color indexed="10"/>
      <name val="Arial"/>
      <family val="2"/>
    </font>
    <font>
      <b/>
      <sz val="12"/>
      <color indexed="10"/>
      <name val="Arial"/>
      <family val="2"/>
    </font>
    <font>
      <sz val="12"/>
      <color indexed="16"/>
      <name val="Arial"/>
      <family val="2"/>
    </font>
    <font>
      <i/>
      <sz val="12"/>
      <name val="Arial"/>
      <family val="2"/>
    </font>
    <font>
      <sz val="12"/>
      <color indexed="8"/>
      <name val="Arial"/>
      <family val="2"/>
    </font>
    <font>
      <b/>
      <i/>
      <sz val="12"/>
      <name val="Arial"/>
      <family val="2"/>
    </font>
    <font>
      <sz val="12"/>
      <color indexed="12"/>
      <name val="Arial"/>
      <family val="2"/>
    </font>
    <font>
      <b/>
      <sz val="12"/>
      <color indexed="12"/>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0"/>
      <color indexed="10"/>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37" fontId="5" fillId="0" borderId="0">
      <alignment/>
      <protection/>
    </xf>
    <xf numFmtId="0" fontId="0" fillId="0" borderId="0">
      <alignment/>
      <protection/>
    </xf>
    <xf numFmtId="39" fontId="0" fillId="0" borderId="0" applyFill="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5">
    <xf numFmtId="0" fontId="0" fillId="0" borderId="0" xfId="0" applyAlignment="1">
      <alignment/>
    </xf>
    <xf numFmtId="43" fontId="4" fillId="0" borderId="0" xfId="47" applyFont="1" applyAlignment="1">
      <alignment/>
    </xf>
    <xf numFmtId="0" fontId="4" fillId="0" borderId="0" xfId="62" applyFont="1">
      <alignment/>
      <protection/>
    </xf>
    <xf numFmtId="43" fontId="0" fillId="0" borderId="0" xfId="47" applyFont="1" applyAlignment="1">
      <alignment/>
    </xf>
    <xf numFmtId="0" fontId="0" fillId="0" borderId="0" xfId="62" applyFont="1">
      <alignment/>
      <protection/>
    </xf>
    <xf numFmtId="0" fontId="0" fillId="0" borderId="0" xfId="62" applyFont="1" applyFill="1" applyBorder="1">
      <alignment/>
      <protection/>
    </xf>
    <xf numFmtId="0" fontId="2" fillId="0" borderId="0" xfId="0" applyFont="1" applyFill="1" applyAlignment="1">
      <alignment/>
    </xf>
    <xf numFmtId="0" fontId="3" fillId="0" borderId="0" xfId="0" applyFont="1" applyFill="1" applyAlignment="1">
      <alignment/>
    </xf>
    <xf numFmtId="0" fontId="7" fillId="0" borderId="0" xfId="62" applyFont="1" applyAlignment="1">
      <alignment horizontal="left"/>
      <protection/>
    </xf>
    <xf numFmtId="0" fontId="8" fillId="0" borderId="0" xfId="62" applyFont="1" applyFill="1">
      <alignment/>
      <protection/>
    </xf>
    <xf numFmtId="0" fontId="8" fillId="0" borderId="0" xfId="62" applyFont="1" applyFill="1" applyAlignment="1">
      <alignment horizontal="centerContinuous"/>
      <protection/>
    </xf>
    <xf numFmtId="0" fontId="0" fillId="0" borderId="0" xfId="62" applyFont="1" applyFill="1">
      <alignment/>
      <protection/>
    </xf>
    <xf numFmtId="0" fontId="9" fillId="0" borderId="0" xfId="62" applyFont="1" applyFill="1">
      <alignment/>
      <protection/>
    </xf>
    <xf numFmtId="0" fontId="8" fillId="0" borderId="0" xfId="62" applyFont="1" applyFill="1" applyBorder="1">
      <alignment/>
      <protection/>
    </xf>
    <xf numFmtId="0" fontId="10" fillId="0" borderId="0" xfId="62" applyFont="1" applyFill="1" applyBorder="1" applyAlignment="1">
      <alignment horizontal="centerContinuous"/>
      <protection/>
    </xf>
    <xf numFmtId="0" fontId="8" fillId="0" borderId="0" xfId="62" applyFont="1" applyFill="1" applyBorder="1" applyAlignment="1">
      <alignment horizontal="center"/>
      <protection/>
    </xf>
    <xf numFmtId="187" fontId="8" fillId="0" borderId="0" xfId="47" applyNumberFormat="1" applyFont="1" applyFill="1" applyBorder="1" applyAlignment="1" quotePrefix="1">
      <alignment horizontal="center"/>
    </xf>
    <xf numFmtId="187" fontId="8" fillId="0" borderId="0" xfId="47" applyNumberFormat="1" applyFont="1" applyFill="1" applyBorder="1" applyAlignment="1">
      <alignment horizontal="center"/>
    </xf>
    <xf numFmtId="187" fontId="8" fillId="0" borderId="0" xfId="47" applyNumberFormat="1" applyFont="1" applyFill="1" applyBorder="1" applyAlignment="1">
      <alignment/>
    </xf>
    <xf numFmtId="0" fontId="10" fillId="0" borderId="0" xfId="62" applyFont="1" applyFill="1" applyBorder="1" applyAlignment="1">
      <alignment horizontal="right"/>
      <protection/>
    </xf>
    <xf numFmtId="187" fontId="8" fillId="0" borderId="0" xfId="47" applyNumberFormat="1" applyFont="1" applyFill="1" applyBorder="1" applyAlignment="1">
      <alignment/>
    </xf>
    <xf numFmtId="0" fontId="8" fillId="0" borderId="0" xfId="62" applyFont="1" applyFill="1" applyBorder="1" applyAlignment="1">
      <alignment horizontal="right"/>
      <protection/>
    </xf>
    <xf numFmtId="0" fontId="8" fillId="0" borderId="0" xfId="62" applyFont="1">
      <alignment/>
      <protection/>
    </xf>
    <xf numFmtId="0" fontId="8" fillId="0" borderId="0" xfId="62" applyFont="1" applyAlignment="1">
      <alignment horizontal="centerContinuous"/>
      <protection/>
    </xf>
    <xf numFmtId="0" fontId="8" fillId="0" borderId="0" xfId="62" applyFont="1" applyFill="1" applyBorder="1" applyAlignment="1">
      <alignment horizontal="centerContinuous"/>
      <protection/>
    </xf>
    <xf numFmtId="0" fontId="10" fillId="0" borderId="0" xfId="62" applyFont="1" applyAlignment="1">
      <alignment horizontal="left"/>
      <protection/>
    </xf>
    <xf numFmtId="0" fontId="10" fillId="0" borderId="0" xfId="62" applyFont="1" applyFill="1" applyAlignment="1">
      <alignment horizontal="left"/>
      <protection/>
    </xf>
    <xf numFmtId="0" fontId="8" fillId="0" borderId="0" xfId="62" applyFont="1" applyAlignment="1">
      <alignment horizontal="center"/>
      <protection/>
    </xf>
    <xf numFmtId="0" fontId="10" fillId="0" borderId="0" xfId="62" applyFont="1" applyAlignment="1">
      <alignment horizontal="center"/>
      <protection/>
    </xf>
    <xf numFmtId="0" fontId="10" fillId="0" borderId="0" xfId="62" applyFont="1" applyFill="1" applyBorder="1" applyAlignment="1" quotePrefix="1">
      <alignment horizontal="right"/>
      <protection/>
    </xf>
    <xf numFmtId="187" fontId="11" fillId="0" borderId="0" xfId="47" applyNumberFormat="1" applyFont="1" applyFill="1" applyBorder="1" applyAlignment="1">
      <alignment/>
    </xf>
    <xf numFmtId="187" fontId="8" fillId="0" borderId="0" xfId="47" applyNumberFormat="1" applyFont="1" applyAlignment="1">
      <alignment/>
    </xf>
    <xf numFmtId="43" fontId="8" fillId="0" borderId="0" xfId="47" applyNumberFormat="1" applyFont="1" applyFill="1" applyBorder="1" applyAlignment="1">
      <alignment/>
    </xf>
    <xf numFmtId="0" fontId="0" fillId="0" borderId="0" xfId="0" applyFont="1" applyAlignment="1">
      <alignment horizontal="justify"/>
    </xf>
    <xf numFmtId="37" fontId="8" fillId="0" borderId="0" xfId="62" applyNumberFormat="1" applyFont="1" applyBorder="1" applyAlignment="1">
      <alignment horizontal="left"/>
      <protection/>
    </xf>
    <xf numFmtId="37" fontId="8" fillId="0" borderId="0" xfId="62" applyNumberFormat="1" applyFont="1" applyAlignment="1">
      <alignment horizontal="centerContinuous"/>
      <protection/>
    </xf>
    <xf numFmtId="37" fontId="8" fillId="0" borderId="0" xfId="62" applyNumberFormat="1" applyFont="1">
      <alignment/>
      <protection/>
    </xf>
    <xf numFmtId="37" fontId="8" fillId="0" borderId="0" xfId="62" applyNumberFormat="1" applyFont="1" applyFill="1" applyBorder="1" applyAlignment="1">
      <alignment horizontal="left"/>
      <protection/>
    </xf>
    <xf numFmtId="37" fontId="10" fillId="0" borderId="0" xfId="62" applyNumberFormat="1" applyFont="1" applyBorder="1" applyAlignment="1">
      <alignment horizontal="left"/>
      <protection/>
    </xf>
    <xf numFmtId="39" fontId="10" fillId="0" borderId="0" xfId="63" applyFont="1" applyAlignment="1">
      <alignment horizontal="left"/>
      <protection/>
    </xf>
    <xf numFmtId="0" fontId="10" fillId="0" borderId="0" xfId="62" applyFont="1" applyBorder="1" applyAlignment="1">
      <alignment horizontal="left"/>
      <protection/>
    </xf>
    <xf numFmtId="15" fontId="10" fillId="0" borderId="0" xfId="62" applyNumberFormat="1" applyFont="1" applyAlignment="1" quotePrefix="1">
      <alignment horizontal="left"/>
      <protection/>
    </xf>
    <xf numFmtId="39" fontId="0" fillId="0" borderId="0" xfId="63" applyFont="1" applyAlignment="1">
      <alignment horizontal="center"/>
      <protection/>
    </xf>
    <xf numFmtId="37" fontId="10" fillId="0" borderId="0" xfId="63" applyNumberFormat="1" applyFont="1" applyAlignment="1">
      <alignment horizontal="center"/>
      <protection/>
    </xf>
    <xf numFmtId="39" fontId="8" fillId="0" borderId="0" xfId="63" applyFont="1" applyAlignment="1">
      <alignment horizontal="center"/>
      <protection/>
    </xf>
    <xf numFmtId="39" fontId="8" fillId="0" borderId="0" xfId="63" applyFont="1">
      <alignment/>
      <protection/>
    </xf>
    <xf numFmtId="37" fontId="10" fillId="0" borderId="0" xfId="63" applyNumberFormat="1" applyFont="1" applyAlignment="1" quotePrefix="1">
      <alignment horizontal="center"/>
      <protection/>
    </xf>
    <xf numFmtId="37" fontId="10" fillId="0" borderId="0" xfId="63" applyNumberFormat="1" applyFont="1">
      <alignment/>
      <protection/>
    </xf>
    <xf numFmtId="39" fontId="0" fillId="0" borderId="0" xfId="63" applyFont="1">
      <alignment/>
      <protection/>
    </xf>
    <xf numFmtId="37" fontId="8" fillId="0" borderId="0" xfId="63" applyNumberFormat="1" applyFont="1" applyAlignment="1">
      <alignment horizontal="right"/>
      <protection/>
    </xf>
    <xf numFmtId="37" fontId="8" fillId="0" borderId="0" xfId="63" applyNumberFormat="1" applyFont="1" applyAlignment="1">
      <alignment horizontal="center"/>
      <protection/>
    </xf>
    <xf numFmtId="187" fontId="8" fillId="0" borderId="0" xfId="42" applyNumberFormat="1" applyFont="1" applyAlignment="1" quotePrefix="1">
      <alignment horizontal="right"/>
    </xf>
    <xf numFmtId="37" fontId="10" fillId="0" borderId="0" xfId="63" applyNumberFormat="1" applyFont="1" applyAlignment="1">
      <alignment horizontal="right"/>
      <protection/>
    </xf>
    <xf numFmtId="37" fontId="10" fillId="0" borderId="0" xfId="63" applyNumberFormat="1" applyFont="1" applyAlignment="1" quotePrefix="1">
      <alignment horizontal="right"/>
      <protection/>
    </xf>
    <xf numFmtId="37" fontId="8" fillId="0" borderId="0" xfId="63" applyNumberFormat="1" applyFont="1" applyAlignment="1" quotePrefix="1">
      <alignment horizontal="right"/>
      <protection/>
    </xf>
    <xf numFmtId="187" fontId="8" fillId="0" borderId="0" xfId="42" applyNumberFormat="1" applyFont="1" applyBorder="1" applyAlignment="1">
      <alignment/>
    </xf>
    <xf numFmtId="187" fontId="0" fillId="0" borderId="0" xfId="42" applyNumberFormat="1" applyFont="1" applyBorder="1" applyAlignment="1">
      <alignment/>
    </xf>
    <xf numFmtId="187" fontId="8" fillId="0" borderId="10" xfId="42" applyNumberFormat="1" applyFont="1" applyBorder="1" applyAlignment="1">
      <alignment/>
    </xf>
    <xf numFmtId="187" fontId="0" fillId="0" borderId="0" xfId="42" applyNumberFormat="1" applyFont="1" applyAlignment="1">
      <alignment/>
    </xf>
    <xf numFmtId="187" fontId="8" fillId="0" borderId="11" xfId="42" applyNumberFormat="1" applyFont="1" applyBorder="1" applyAlignment="1">
      <alignment/>
    </xf>
    <xf numFmtId="187" fontId="8" fillId="0" borderId="0" xfId="42" applyNumberFormat="1" applyFont="1" applyAlignment="1">
      <alignment/>
    </xf>
    <xf numFmtId="37" fontId="8" fillId="0" borderId="0" xfId="63" applyNumberFormat="1" applyFont="1">
      <alignment/>
      <protection/>
    </xf>
    <xf numFmtId="37" fontId="0" fillId="0" borderId="0" xfId="63" applyNumberFormat="1" applyFont="1">
      <alignment/>
      <protection/>
    </xf>
    <xf numFmtId="0" fontId="0" fillId="0" borderId="0" xfId="0" applyFont="1" applyAlignment="1">
      <alignment/>
    </xf>
    <xf numFmtId="0" fontId="12" fillId="0" borderId="0" xfId="0" applyFont="1" applyFill="1" applyAlignment="1">
      <alignment/>
    </xf>
    <xf numFmtId="0" fontId="10" fillId="0" borderId="0" xfId="0" applyFont="1" applyAlignment="1">
      <alignment/>
    </xf>
    <xf numFmtId="39" fontId="8" fillId="0" borderId="0" xfId="63" applyFont="1" applyFill="1">
      <alignment/>
      <protection/>
    </xf>
    <xf numFmtId="39" fontId="0" fillId="0" borderId="0" xfId="63" applyFont="1" applyFill="1">
      <alignment/>
      <protection/>
    </xf>
    <xf numFmtId="39" fontId="10" fillId="0" borderId="0" xfId="63" applyFont="1">
      <alignment/>
      <protection/>
    </xf>
    <xf numFmtId="0" fontId="2" fillId="0" borderId="0" xfId="62" applyFont="1">
      <alignment/>
      <protection/>
    </xf>
    <xf numFmtId="0" fontId="13" fillId="0" borderId="0" xfId="62" applyFont="1">
      <alignment/>
      <protection/>
    </xf>
    <xf numFmtId="0" fontId="14" fillId="0" borderId="0" xfId="62" applyFont="1" applyFill="1" applyBorder="1">
      <alignment/>
      <protection/>
    </xf>
    <xf numFmtId="187" fontId="8" fillId="0" borderId="10" xfId="42" applyNumberFormat="1" applyFont="1" applyBorder="1" applyAlignment="1" quotePrefix="1">
      <alignment horizontal="right"/>
    </xf>
    <xf numFmtId="187" fontId="8" fillId="0" borderId="0" xfId="42" applyNumberFormat="1" applyFont="1" applyBorder="1" applyAlignment="1" quotePrefix="1">
      <alignment horizontal="right"/>
    </xf>
    <xf numFmtId="39" fontId="0" fillId="0" borderId="0" xfId="63" applyFont="1">
      <alignment/>
      <protection/>
    </xf>
    <xf numFmtId="37" fontId="10" fillId="0" borderId="10" xfId="63" applyNumberFormat="1" applyFont="1" applyBorder="1" applyAlignment="1" quotePrefix="1">
      <alignment horizontal="right"/>
      <protection/>
    </xf>
    <xf numFmtId="187" fontId="10" fillId="0" borderId="10" xfId="42" applyNumberFormat="1" applyFont="1" applyBorder="1" applyAlignment="1" quotePrefix="1">
      <alignment horizontal="right"/>
    </xf>
    <xf numFmtId="37" fontId="10" fillId="0" borderId="0" xfId="62" applyNumberFormat="1" applyFont="1" applyAlignment="1">
      <alignment horizontal="centerContinuous"/>
      <protection/>
    </xf>
    <xf numFmtId="37" fontId="10" fillId="0" borderId="0" xfId="62" applyNumberFormat="1" applyFont="1">
      <alignment/>
      <protection/>
    </xf>
    <xf numFmtId="187" fontId="10" fillId="0" borderId="0" xfId="42" applyNumberFormat="1" applyFont="1" applyAlignment="1" quotePrefix="1">
      <alignment horizontal="right"/>
    </xf>
    <xf numFmtId="187" fontId="10" fillId="0" borderId="12" xfId="42" applyNumberFormat="1" applyFont="1" applyBorder="1" applyAlignment="1" quotePrefix="1">
      <alignment horizontal="right"/>
    </xf>
    <xf numFmtId="187" fontId="10" fillId="0" borderId="0" xfId="42" applyNumberFormat="1" applyFont="1" applyBorder="1" applyAlignment="1">
      <alignment/>
    </xf>
    <xf numFmtId="187" fontId="10" fillId="0" borderId="0" xfId="42" applyNumberFormat="1" applyFont="1" applyAlignment="1">
      <alignment/>
    </xf>
    <xf numFmtId="187" fontId="10" fillId="0" borderId="11" xfId="42" applyNumberFormat="1" applyFont="1" applyBorder="1" applyAlignment="1">
      <alignment/>
    </xf>
    <xf numFmtId="37" fontId="2" fillId="0" borderId="0" xfId="63" applyNumberFormat="1" applyFont="1">
      <alignment/>
      <protection/>
    </xf>
    <xf numFmtId="187" fontId="10" fillId="0" borderId="0" xfId="42" applyNumberFormat="1" applyFont="1" applyBorder="1" applyAlignment="1" quotePrefix="1">
      <alignment horizontal="right"/>
    </xf>
    <xf numFmtId="37" fontId="10" fillId="0" borderId="0" xfId="62" applyNumberFormat="1" applyFont="1" applyFill="1" applyAlignment="1">
      <alignment horizontal="centerContinuous"/>
      <protection/>
    </xf>
    <xf numFmtId="37" fontId="10" fillId="0" borderId="0" xfId="62" applyNumberFormat="1" applyFont="1" applyFill="1">
      <alignment/>
      <protection/>
    </xf>
    <xf numFmtId="0" fontId="0" fillId="0" borderId="0" xfId="62" applyFont="1" applyFill="1">
      <alignment/>
      <protection/>
    </xf>
    <xf numFmtId="187" fontId="8" fillId="0" borderId="12" xfId="42" applyNumberFormat="1" applyFont="1" applyBorder="1" applyAlignment="1">
      <alignment/>
    </xf>
    <xf numFmtId="187" fontId="10" fillId="0" borderId="12" xfId="42" applyNumberFormat="1" applyFont="1" applyBorder="1" applyAlignment="1">
      <alignment/>
    </xf>
    <xf numFmtId="37" fontId="0" fillId="0" borderId="0" xfId="63" applyNumberFormat="1" applyFont="1">
      <alignment/>
      <protection/>
    </xf>
    <xf numFmtId="39" fontId="0" fillId="0" borderId="0" xfId="63" applyFont="1" applyFill="1">
      <alignment/>
      <protection/>
    </xf>
    <xf numFmtId="37" fontId="0" fillId="0" borderId="0" xfId="63" applyNumberFormat="1" applyFont="1" applyFill="1">
      <alignment/>
      <protection/>
    </xf>
    <xf numFmtId="9" fontId="0" fillId="0" borderId="0" xfId="66" applyFont="1" applyFill="1" applyAlignment="1">
      <alignment/>
    </xf>
    <xf numFmtId="37" fontId="0" fillId="0" borderId="0" xfId="63" applyNumberFormat="1" applyFont="1" applyFill="1">
      <alignment/>
      <protection/>
    </xf>
    <xf numFmtId="0" fontId="15" fillId="0" borderId="0" xfId="62" applyFont="1" applyAlignment="1">
      <alignment horizontal="left"/>
      <protection/>
    </xf>
    <xf numFmtId="0" fontId="15" fillId="0" borderId="0" xfId="62" applyFont="1" applyFill="1" applyAlignment="1">
      <alignment horizontal="left"/>
      <protection/>
    </xf>
    <xf numFmtId="0" fontId="16" fillId="0" borderId="0" xfId="62" applyFont="1" applyFill="1" applyAlignment="1">
      <alignment horizontal="left"/>
      <protection/>
    </xf>
    <xf numFmtId="0" fontId="15" fillId="0" borderId="11" xfId="62" applyFont="1" applyBorder="1" applyAlignment="1">
      <alignment horizontal="left"/>
      <protection/>
    </xf>
    <xf numFmtId="0" fontId="15" fillId="0" borderId="11" xfId="62" applyFont="1" applyFill="1" applyBorder="1" applyAlignment="1">
      <alignment horizontal="left"/>
      <protection/>
    </xf>
    <xf numFmtId="0" fontId="17" fillId="24" borderId="0" xfId="62" applyFont="1" applyFill="1" applyAlignment="1">
      <alignment horizontal="left"/>
      <protection/>
    </xf>
    <xf numFmtId="0" fontId="18" fillId="24" borderId="0" xfId="62" applyFont="1" applyFill="1" applyAlignment="1">
      <alignment horizontal="left"/>
      <protection/>
    </xf>
    <xf numFmtId="0" fontId="15" fillId="0" borderId="0" xfId="62" applyFont="1" applyAlignment="1" quotePrefix="1">
      <alignment horizontal="left"/>
      <protection/>
    </xf>
    <xf numFmtId="0" fontId="15" fillId="0" borderId="0" xfId="62" applyFont="1">
      <alignment/>
      <protection/>
    </xf>
    <xf numFmtId="0" fontId="16" fillId="0" borderId="0" xfId="62" applyFont="1">
      <alignment/>
      <protection/>
    </xf>
    <xf numFmtId="0" fontId="16" fillId="0" borderId="0" xfId="62" applyFont="1" applyFill="1" applyAlignment="1">
      <alignment/>
      <protection/>
    </xf>
    <xf numFmtId="0" fontId="16" fillId="0" borderId="0" xfId="0" applyFont="1" applyFill="1" applyAlignment="1">
      <alignment/>
    </xf>
    <xf numFmtId="0" fontId="16" fillId="0" borderId="0" xfId="0" applyFont="1" applyAlignment="1">
      <alignment horizontal="justify"/>
    </xf>
    <xf numFmtId="0" fontId="15" fillId="0" borderId="0" xfId="62" applyFont="1" quotePrefix="1">
      <alignment/>
      <protection/>
    </xf>
    <xf numFmtId="185" fontId="16" fillId="0" borderId="0" xfId="42" applyNumberFormat="1" applyFont="1" applyAlignment="1">
      <alignment/>
    </xf>
    <xf numFmtId="0" fontId="19" fillId="0" borderId="0" xfId="62" applyFont="1">
      <alignment/>
      <protection/>
    </xf>
    <xf numFmtId="0" fontId="16" fillId="0" borderId="0" xfId="62" applyFont="1" applyAlignment="1">
      <alignment horizontal="center"/>
      <protection/>
    </xf>
    <xf numFmtId="0" fontId="16" fillId="0" borderId="0" xfId="62" applyFont="1" applyAlignment="1">
      <alignment horizontal="left"/>
      <protection/>
    </xf>
    <xf numFmtId="0" fontId="15" fillId="0" borderId="0" xfId="62" applyFont="1" applyBorder="1" applyAlignment="1">
      <alignment horizontal="center"/>
      <protection/>
    </xf>
    <xf numFmtId="0" fontId="16" fillId="0" borderId="0" xfId="62" applyFont="1" applyFill="1">
      <alignment/>
      <protection/>
    </xf>
    <xf numFmtId="0" fontId="15" fillId="0" borderId="0" xfId="62" applyFont="1" applyFill="1" applyAlignment="1">
      <alignment horizontal="right"/>
      <protection/>
    </xf>
    <xf numFmtId="187" fontId="16" fillId="0" borderId="0" xfId="42" applyNumberFormat="1" applyFont="1" applyFill="1" applyAlignment="1">
      <alignment horizontal="center"/>
    </xf>
    <xf numFmtId="187" fontId="16" fillId="0" borderId="10" xfId="42" applyNumberFormat="1" applyFont="1" applyFill="1" applyBorder="1" applyAlignment="1">
      <alignment horizontal="center"/>
    </xf>
    <xf numFmtId="187" fontId="16" fillId="0" borderId="0" xfId="42" applyNumberFormat="1" applyFont="1" applyFill="1" applyBorder="1" applyAlignment="1">
      <alignment horizontal="center"/>
    </xf>
    <xf numFmtId="187" fontId="16" fillId="0" borderId="13" xfId="42" applyNumberFormat="1" applyFont="1" applyFill="1" applyBorder="1" applyAlignment="1">
      <alignment horizontal="center"/>
    </xf>
    <xf numFmtId="0" fontId="16" fillId="0" borderId="0" xfId="62" applyFont="1" applyFill="1" applyAlignment="1">
      <alignment horizontal="center"/>
      <protection/>
    </xf>
    <xf numFmtId="0" fontId="15" fillId="0" borderId="0" xfId="62" applyFont="1" applyFill="1">
      <alignment/>
      <protection/>
    </xf>
    <xf numFmtId="0" fontId="20" fillId="0" borderId="0" xfId="62" applyFont="1" applyFill="1">
      <alignment/>
      <protection/>
    </xf>
    <xf numFmtId="0" fontId="21" fillId="0" borderId="0" xfId="62" applyFont="1" applyFill="1">
      <alignment/>
      <protection/>
    </xf>
    <xf numFmtId="0" fontId="20" fillId="0" borderId="0" xfId="62" applyFont="1">
      <alignment/>
      <protection/>
    </xf>
    <xf numFmtId="0" fontId="21" fillId="0" borderId="0" xfId="62" applyFont="1">
      <alignment/>
      <protection/>
    </xf>
    <xf numFmtId="0" fontId="19" fillId="0" borderId="0" xfId="62" applyFont="1" applyAlignment="1" quotePrefix="1">
      <alignment horizontal="left"/>
      <protection/>
    </xf>
    <xf numFmtId="0" fontId="16" fillId="0" borderId="0" xfId="62" applyFont="1" applyAlignment="1">
      <alignment horizontal="justify"/>
      <protection/>
    </xf>
    <xf numFmtId="0" fontId="17" fillId="24" borderId="0" xfId="62" applyFont="1" applyFill="1">
      <alignment/>
      <protection/>
    </xf>
    <xf numFmtId="0" fontId="18" fillId="24" borderId="0" xfId="62" applyFont="1" applyFill="1">
      <alignment/>
      <protection/>
    </xf>
    <xf numFmtId="0" fontId="22" fillId="0" borderId="0" xfId="62" applyFont="1" applyFill="1" applyAlignment="1">
      <alignment horizontal="justify"/>
      <protection/>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5" fillId="20" borderId="17" xfId="0" applyFont="1" applyFill="1" applyBorder="1" applyAlignment="1">
      <alignment horizontal="right" vertical="center"/>
    </xf>
    <xf numFmtId="0" fontId="15" fillId="0" borderId="18" xfId="0" applyFont="1" applyBorder="1" applyAlignment="1">
      <alignment horizontal="left" indent="1"/>
    </xf>
    <xf numFmtId="0" fontId="15" fillId="0" borderId="0" xfId="0" applyFont="1" applyBorder="1" applyAlignment="1">
      <alignment horizontal="left" indent="1"/>
    </xf>
    <xf numFmtId="0" fontId="16" fillId="0" borderId="19" xfId="0" applyFont="1" applyBorder="1" applyAlignment="1">
      <alignment/>
    </xf>
    <xf numFmtId="0" fontId="15" fillId="0" borderId="20" xfId="0" applyFont="1" applyBorder="1" applyAlignment="1">
      <alignment horizontal="right"/>
    </xf>
    <xf numFmtId="0" fontId="15" fillId="0" borderId="0" xfId="0" applyFont="1" applyBorder="1" applyAlignment="1">
      <alignment horizontal="right"/>
    </xf>
    <xf numFmtId="0" fontId="16" fillId="0" borderId="0" xfId="0" applyFont="1" applyAlignment="1">
      <alignment/>
    </xf>
    <xf numFmtId="0" fontId="16" fillId="0" borderId="18" xfId="0" applyFont="1" applyBorder="1" applyAlignment="1">
      <alignment/>
    </xf>
    <xf numFmtId="0" fontId="16" fillId="0" borderId="0" xfId="0" applyFont="1" applyBorder="1" applyAlignment="1">
      <alignment/>
    </xf>
    <xf numFmtId="0" fontId="16" fillId="0" borderId="20" xfId="0" applyFont="1" applyFill="1" applyBorder="1" applyAlignment="1">
      <alignment horizontal="right"/>
    </xf>
    <xf numFmtId="0" fontId="16" fillId="0" borderId="0" xfId="0" applyFont="1" applyFill="1" applyBorder="1" applyAlignment="1">
      <alignment horizontal="right"/>
    </xf>
    <xf numFmtId="0" fontId="16" fillId="0" borderId="19" xfId="0" applyFont="1" applyFill="1" applyBorder="1" applyAlignment="1">
      <alignment/>
    </xf>
    <xf numFmtId="0" fontId="16" fillId="0" borderId="20" xfId="0" applyFont="1" applyFill="1" applyBorder="1" applyAlignment="1">
      <alignment/>
    </xf>
    <xf numFmtId="0" fontId="16" fillId="0" borderId="18" xfId="0" applyFont="1" applyBorder="1" applyAlignment="1">
      <alignment horizontal="left" indent="1"/>
    </xf>
    <xf numFmtId="187" fontId="16" fillId="0" borderId="20" xfId="42" applyNumberFormat="1" applyFont="1" applyFill="1" applyBorder="1" applyAlignment="1">
      <alignment/>
    </xf>
    <xf numFmtId="187" fontId="16" fillId="0" borderId="0" xfId="42" applyNumberFormat="1" applyFont="1" applyFill="1" applyBorder="1" applyAlignment="1">
      <alignment/>
    </xf>
    <xf numFmtId="187" fontId="16" fillId="0" borderId="19" xfId="42" applyNumberFormat="1" applyFont="1" applyFill="1" applyBorder="1" applyAlignment="1">
      <alignment/>
    </xf>
    <xf numFmtId="187" fontId="16" fillId="0" borderId="20" xfId="0" applyNumberFormat="1" applyFont="1" applyFill="1" applyBorder="1" applyAlignment="1">
      <alignment/>
    </xf>
    <xf numFmtId="9" fontId="16" fillId="0" borderId="20" xfId="66" applyFont="1" applyFill="1" applyBorder="1" applyAlignment="1">
      <alignment/>
    </xf>
    <xf numFmtId="0" fontId="16" fillId="0" borderId="0" xfId="0" applyFont="1" applyFill="1" applyBorder="1" applyAlignment="1">
      <alignment/>
    </xf>
    <xf numFmtId="0" fontId="15" fillId="0" borderId="21" xfId="62" applyFont="1" applyBorder="1">
      <alignment/>
      <protection/>
    </xf>
    <xf numFmtId="0" fontId="16" fillId="0" borderId="10" xfId="62" applyFont="1" applyBorder="1">
      <alignment/>
      <protection/>
    </xf>
    <xf numFmtId="0" fontId="16" fillId="0" borderId="22" xfId="62" applyFont="1" applyBorder="1">
      <alignment/>
      <protection/>
    </xf>
    <xf numFmtId="187" fontId="16" fillId="0" borderId="23" xfId="42" applyNumberFormat="1" applyFont="1" applyBorder="1" applyAlignment="1">
      <alignment/>
    </xf>
    <xf numFmtId="187" fontId="16" fillId="0" borderId="10" xfId="42" applyNumberFormat="1" applyFont="1" applyFill="1" applyBorder="1" applyAlignment="1">
      <alignment/>
    </xf>
    <xf numFmtId="187" fontId="16" fillId="0" borderId="22" xfId="42" applyNumberFormat="1" applyFont="1" applyFill="1" applyBorder="1" applyAlignment="1">
      <alignment/>
    </xf>
    <xf numFmtId="187" fontId="16" fillId="0" borderId="23" xfId="42" applyNumberFormat="1" applyFont="1" applyFill="1" applyBorder="1" applyAlignment="1">
      <alignment/>
    </xf>
    <xf numFmtId="0" fontId="16" fillId="0" borderId="23" xfId="62" applyFont="1" applyFill="1" applyBorder="1">
      <alignment/>
      <protection/>
    </xf>
    <xf numFmtId="0" fontId="16" fillId="0" borderId="0" xfId="62" applyFont="1" applyBorder="1" applyAlignment="1">
      <alignment horizontal="center"/>
      <protection/>
    </xf>
    <xf numFmtId="0" fontId="15" fillId="0" borderId="0" xfId="62" applyFont="1" applyAlignment="1">
      <alignment horizontal="right"/>
      <protection/>
    </xf>
    <xf numFmtId="0" fontId="16" fillId="0" borderId="0" xfId="62" applyFont="1" applyAlignment="1">
      <alignment horizontal="right"/>
      <protection/>
    </xf>
    <xf numFmtId="0" fontId="16" fillId="0" borderId="0" xfId="62" applyFont="1" applyBorder="1" applyAlignment="1">
      <alignment horizontal="right"/>
      <protection/>
    </xf>
    <xf numFmtId="0" fontId="23" fillId="0" borderId="0" xfId="62" applyFont="1" applyAlignment="1">
      <alignment horizontal="right"/>
      <protection/>
    </xf>
    <xf numFmtId="187" fontId="16" fillId="0" borderId="10" xfId="47" applyNumberFormat="1" applyFont="1" applyFill="1" applyBorder="1" applyAlignment="1">
      <alignment/>
    </xf>
    <xf numFmtId="187" fontId="16" fillId="0" borderId="0" xfId="47" applyNumberFormat="1" applyFont="1" applyFill="1" applyBorder="1" applyAlignment="1">
      <alignment/>
    </xf>
    <xf numFmtId="187" fontId="16" fillId="0" borderId="11" xfId="47" applyNumberFormat="1" applyFont="1" applyBorder="1" applyAlignment="1">
      <alignment/>
    </xf>
    <xf numFmtId="187" fontId="16" fillId="0" borderId="0" xfId="47" applyNumberFormat="1" applyFont="1" applyBorder="1" applyAlignment="1">
      <alignment/>
    </xf>
    <xf numFmtId="0" fontId="16" fillId="0" borderId="0" xfId="62" applyFont="1" applyBorder="1">
      <alignment/>
      <protection/>
    </xf>
    <xf numFmtId="0" fontId="16" fillId="0" borderId="0" xfId="62" applyFont="1" applyAlignment="1" quotePrefix="1">
      <alignment horizontal="right"/>
      <protection/>
    </xf>
    <xf numFmtId="0" fontId="16" fillId="0" borderId="0" xfId="62" applyFont="1" applyAlignment="1" quotePrefix="1">
      <alignment horizontal="left"/>
      <protection/>
    </xf>
    <xf numFmtId="0" fontId="24" fillId="0" borderId="0" xfId="62" applyFont="1">
      <alignment/>
      <protection/>
    </xf>
    <xf numFmtId="187" fontId="16" fillId="0" borderId="0" xfId="42" applyNumberFormat="1" applyFont="1" applyFill="1" applyAlignment="1">
      <alignment/>
    </xf>
    <xf numFmtId="187" fontId="15" fillId="0" borderId="0" xfId="42" applyNumberFormat="1" applyFont="1" applyBorder="1" applyAlignment="1">
      <alignment/>
    </xf>
    <xf numFmtId="0" fontId="16" fillId="0" borderId="0" xfId="62" applyFont="1" applyFill="1" applyAlignment="1" quotePrefix="1">
      <alignment horizontal="left"/>
      <protection/>
    </xf>
    <xf numFmtId="0" fontId="16" fillId="0" borderId="0" xfId="62" applyFont="1" applyBorder="1" quotePrefix="1">
      <alignment/>
      <protection/>
    </xf>
    <xf numFmtId="0" fontId="15" fillId="0" borderId="0" xfId="62" applyFont="1" applyBorder="1" applyAlignment="1">
      <alignment horizontal="right"/>
      <protection/>
    </xf>
    <xf numFmtId="0" fontId="25" fillId="0" borderId="0" xfId="62" applyFont="1" applyBorder="1">
      <alignment/>
      <protection/>
    </xf>
    <xf numFmtId="0" fontId="25" fillId="0" borderId="0" xfId="62" applyFont="1" applyBorder="1" quotePrefix="1">
      <alignment/>
      <protection/>
    </xf>
    <xf numFmtId="0" fontId="16" fillId="0" borderId="0" xfId="62" applyFont="1" applyFill="1" applyBorder="1">
      <alignment/>
      <protection/>
    </xf>
    <xf numFmtId="0" fontId="24" fillId="0" borderId="0" xfId="62" applyFont="1" applyFill="1" applyBorder="1">
      <alignment/>
      <protection/>
    </xf>
    <xf numFmtId="0" fontId="25" fillId="0" borderId="0" xfId="62" applyFont="1" applyFill="1" applyBorder="1" quotePrefix="1">
      <alignment/>
      <protection/>
    </xf>
    <xf numFmtId="0" fontId="25" fillId="0" borderId="0" xfId="62" applyFont="1" applyFill="1" applyBorder="1">
      <alignment/>
      <protection/>
    </xf>
    <xf numFmtId="0" fontId="16" fillId="0" borderId="0" xfId="62" applyFont="1" applyFill="1" applyBorder="1" applyAlignment="1">
      <alignment horizontal="center"/>
      <protection/>
    </xf>
    <xf numFmtId="187" fontId="16" fillId="0" borderId="11" xfId="62" applyNumberFormat="1" applyFont="1" applyFill="1" applyBorder="1">
      <alignment/>
      <protection/>
    </xf>
    <xf numFmtId="187" fontId="16" fillId="0" borderId="0" xfId="62" applyNumberFormat="1" applyFont="1" applyBorder="1">
      <alignment/>
      <protection/>
    </xf>
    <xf numFmtId="0" fontId="16" fillId="0" borderId="0" xfId="0" applyFont="1" applyFill="1" applyAlignment="1">
      <alignment wrapText="1"/>
    </xf>
    <xf numFmtId="187" fontId="16" fillId="0" borderId="0" xfId="42" applyNumberFormat="1" applyFont="1" applyBorder="1" applyAlignment="1">
      <alignment horizontal="center"/>
    </xf>
    <xf numFmtId="187" fontId="16" fillId="0" borderId="0" xfId="42" applyNumberFormat="1" applyFont="1" applyFill="1" applyBorder="1" applyAlignment="1">
      <alignment/>
    </xf>
    <xf numFmtId="187" fontId="16" fillId="0" borderId="0" xfId="42" applyNumberFormat="1" applyFont="1" applyBorder="1" applyAlignment="1">
      <alignment/>
    </xf>
    <xf numFmtId="43" fontId="16" fillId="0" borderId="24" xfId="42" applyNumberFormat="1" applyFont="1" applyFill="1" applyBorder="1" applyAlignment="1">
      <alignment/>
    </xf>
    <xf numFmtId="43" fontId="16" fillId="0" borderId="0" xfId="42" applyNumberFormat="1" applyFont="1" applyFill="1" applyBorder="1" applyAlignment="1">
      <alignment/>
    </xf>
    <xf numFmtId="2" fontId="16" fillId="0" borderId="0" xfId="62" applyNumberFormat="1" applyFont="1" applyFill="1" applyBorder="1">
      <alignment/>
      <protection/>
    </xf>
    <xf numFmtId="2" fontId="16" fillId="0" borderId="0" xfId="62" applyNumberFormat="1" applyFont="1" applyBorder="1">
      <alignment/>
      <protection/>
    </xf>
    <xf numFmtId="2" fontId="16" fillId="0" borderId="0" xfId="62" applyNumberFormat="1" applyFont="1">
      <alignment/>
      <protection/>
    </xf>
    <xf numFmtId="0" fontId="16" fillId="0" borderId="0" xfId="62" applyFont="1" applyFill="1" applyAlignment="1">
      <alignment horizontal="centerContinuous"/>
      <protection/>
    </xf>
    <xf numFmtId="0" fontId="15" fillId="0" borderId="0" xfId="62" applyFont="1" applyFill="1" applyBorder="1" applyAlignment="1">
      <alignment horizontal="left"/>
      <protection/>
    </xf>
    <xf numFmtId="0" fontId="15" fillId="0" borderId="0" xfId="62" applyFont="1" applyFill="1" applyBorder="1" applyAlignment="1">
      <alignment horizontal="center"/>
      <protection/>
    </xf>
    <xf numFmtId="0" fontId="15" fillId="0" borderId="0" xfId="62" applyFont="1" applyFill="1" applyBorder="1" applyAlignment="1">
      <alignment horizontal="right"/>
      <protection/>
    </xf>
    <xf numFmtId="0" fontId="16" fillId="0" borderId="0" xfId="62" applyFont="1" applyFill="1" applyBorder="1" applyAlignment="1">
      <alignment horizontal="right"/>
      <protection/>
    </xf>
    <xf numFmtId="187" fontId="15" fillId="0" borderId="0" xfId="47" applyNumberFormat="1" applyFont="1" applyFill="1" applyBorder="1" applyAlignment="1">
      <alignment horizontal="right"/>
    </xf>
    <xf numFmtId="187" fontId="16" fillId="0" borderId="0" xfId="47" applyNumberFormat="1" applyFont="1" applyFill="1" applyBorder="1" applyAlignment="1" quotePrefix="1">
      <alignment horizontal="right"/>
    </xf>
    <xf numFmtId="187" fontId="16" fillId="0" borderId="0" xfId="47" applyNumberFormat="1" applyFont="1" applyFill="1" applyBorder="1" applyAlignment="1">
      <alignment horizontal="right"/>
    </xf>
    <xf numFmtId="43" fontId="16" fillId="0" borderId="0" xfId="47" applyFont="1" applyFill="1" applyBorder="1" applyAlignment="1">
      <alignment/>
    </xf>
    <xf numFmtId="187" fontId="16" fillId="0" borderId="0" xfId="47" applyNumberFormat="1" applyFont="1" applyFill="1" applyBorder="1" applyAlignment="1">
      <alignment horizontal="center"/>
    </xf>
    <xf numFmtId="187" fontId="16" fillId="0" borderId="10" xfId="47" applyNumberFormat="1" applyFont="1" applyFill="1" applyBorder="1" applyAlignment="1">
      <alignment horizontal="center"/>
    </xf>
    <xf numFmtId="0" fontId="16" fillId="0" borderId="0" xfId="62" applyFont="1" applyFill="1" applyBorder="1" applyAlignment="1">
      <alignment horizontal="left"/>
      <protection/>
    </xf>
    <xf numFmtId="187" fontId="16" fillId="0" borderId="11" xfId="47" applyNumberFormat="1" applyFont="1" applyFill="1" applyBorder="1" applyAlignment="1">
      <alignment horizontal="center"/>
    </xf>
    <xf numFmtId="187" fontId="16" fillId="0" borderId="12" xfId="42" applyNumberFormat="1" applyFont="1" applyFill="1" applyBorder="1" applyAlignment="1">
      <alignment/>
    </xf>
    <xf numFmtId="43" fontId="16" fillId="0" borderId="0" xfId="62" applyNumberFormat="1" applyFont="1" applyFill="1">
      <alignment/>
      <protection/>
    </xf>
    <xf numFmtId="43" fontId="16" fillId="0" borderId="11" xfId="42" applyNumberFormat="1" applyFont="1" applyFill="1" applyBorder="1" applyAlignment="1">
      <alignment horizontal="center"/>
    </xf>
    <xf numFmtId="43" fontId="16" fillId="0" borderId="11" xfId="42" applyFont="1" applyFill="1" applyBorder="1" applyAlignment="1">
      <alignment/>
    </xf>
    <xf numFmtId="43" fontId="16" fillId="0" borderId="0" xfId="42" applyNumberFormat="1" applyFont="1" applyFill="1" applyBorder="1" applyAlignment="1">
      <alignment horizontal="center"/>
    </xf>
    <xf numFmtId="43" fontId="16" fillId="0" borderId="0" xfId="42" applyFont="1" applyFill="1" applyBorder="1" applyAlignment="1">
      <alignment/>
    </xf>
    <xf numFmtId="0" fontId="15" fillId="0" borderId="0" xfId="62" applyFont="1" applyFill="1" applyAlignment="1">
      <alignment horizontal="centerContinuous"/>
      <protection/>
    </xf>
    <xf numFmtId="0" fontId="15" fillId="0" borderId="0" xfId="62" applyFont="1" applyBorder="1" applyAlignment="1">
      <alignment horizontal="centerContinuous"/>
      <protection/>
    </xf>
    <xf numFmtId="0" fontId="16" fillId="0" borderId="0" xfId="62" applyFont="1" applyBorder="1" applyAlignment="1">
      <alignment horizontal="centerContinuous"/>
      <protection/>
    </xf>
    <xf numFmtId="0" fontId="23" fillId="0" borderId="0" xfId="62" applyFont="1" applyAlignment="1">
      <alignment horizontal="left"/>
      <protection/>
    </xf>
    <xf numFmtId="0" fontId="15" fillId="0" borderId="0" xfId="62" applyFont="1" applyAlignment="1">
      <alignment horizontal="centerContinuous"/>
      <protection/>
    </xf>
    <xf numFmtId="0" fontId="16" fillId="0" borderId="0" xfId="62" applyFont="1" applyFill="1" applyAlignment="1">
      <alignment horizontal="right"/>
      <protection/>
    </xf>
    <xf numFmtId="0" fontId="15" fillId="0" borderId="0" xfId="62" applyFont="1" applyAlignment="1">
      <alignment horizontal="center"/>
      <protection/>
    </xf>
    <xf numFmtId="0" fontId="16" fillId="0" borderId="0" xfId="62" applyFont="1" applyBorder="1" applyAlignment="1" quotePrefix="1">
      <alignment horizontal="center"/>
      <protection/>
    </xf>
    <xf numFmtId="0" fontId="25" fillId="0" borderId="0" xfId="62" applyFont="1" applyFill="1" applyAlignment="1">
      <alignment horizontal="right"/>
      <protection/>
    </xf>
    <xf numFmtId="0" fontId="23" fillId="0" borderId="0" xfId="62" applyFont="1" applyFill="1" applyAlignment="1">
      <alignment horizontal="right"/>
      <protection/>
    </xf>
    <xf numFmtId="0" fontId="15" fillId="0" borderId="0" xfId="62" applyFont="1" applyFill="1" applyAlignment="1" quotePrefix="1">
      <alignment horizontal="center"/>
      <protection/>
    </xf>
    <xf numFmtId="187" fontId="16" fillId="0" borderId="0" xfId="47" applyNumberFormat="1" applyFont="1" applyBorder="1" applyAlignment="1">
      <alignment/>
    </xf>
    <xf numFmtId="187" fontId="16" fillId="0" borderId="0" xfId="47" applyNumberFormat="1" applyFont="1" applyFill="1" applyAlignment="1">
      <alignment/>
    </xf>
    <xf numFmtId="185" fontId="16" fillId="0" borderId="25" xfId="42" applyNumberFormat="1" applyFont="1" applyFill="1" applyBorder="1" applyAlignment="1">
      <alignment/>
    </xf>
    <xf numFmtId="187" fontId="16" fillId="0" borderId="0" xfId="47" applyNumberFormat="1" applyFont="1" applyFill="1" applyBorder="1" applyAlignment="1">
      <alignment/>
    </xf>
    <xf numFmtId="185" fontId="16" fillId="0" borderId="20" xfId="42" applyNumberFormat="1" applyFont="1" applyFill="1" applyBorder="1" applyAlignment="1">
      <alignment/>
    </xf>
    <xf numFmtId="185" fontId="16" fillId="0" borderId="23" xfId="42" applyNumberFormat="1" applyFont="1" applyFill="1" applyBorder="1" applyAlignment="1">
      <alignment/>
    </xf>
    <xf numFmtId="187" fontId="16" fillId="0" borderId="23" xfId="47" applyNumberFormat="1" applyFont="1" applyFill="1" applyBorder="1" applyAlignment="1">
      <alignment/>
    </xf>
    <xf numFmtId="187" fontId="26" fillId="0" borderId="0" xfId="47" applyNumberFormat="1" applyFont="1" applyBorder="1" applyAlignment="1">
      <alignment/>
    </xf>
    <xf numFmtId="187" fontId="16" fillId="0" borderId="20" xfId="47" applyNumberFormat="1" applyFont="1" applyFill="1" applyBorder="1" applyAlignment="1">
      <alignment/>
    </xf>
    <xf numFmtId="187" fontId="16" fillId="0" borderId="20" xfId="47" applyNumberFormat="1" applyFont="1" applyFill="1" applyBorder="1" applyAlignment="1">
      <alignment/>
    </xf>
    <xf numFmtId="187" fontId="16" fillId="0" borderId="23" xfId="47" applyNumberFormat="1" applyFont="1" applyFill="1" applyBorder="1" applyAlignment="1">
      <alignment/>
    </xf>
    <xf numFmtId="0" fontId="16" fillId="0" borderId="0" xfId="62" applyFont="1" quotePrefix="1">
      <alignment/>
      <protection/>
    </xf>
    <xf numFmtId="43" fontId="16" fillId="0" borderId="0" xfId="47" applyNumberFormat="1" applyFont="1" applyFill="1" applyAlignment="1">
      <alignment/>
    </xf>
    <xf numFmtId="43" fontId="16" fillId="0" borderId="0" xfId="47" applyNumberFormat="1" applyFont="1" applyBorder="1" applyAlignment="1">
      <alignment/>
    </xf>
    <xf numFmtId="43" fontId="16" fillId="0" borderId="0" xfId="47" applyNumberFormat="1" applyFont="1" applyFill="1" applyAlignment="1">
      <alignment horizontal="right"/>
    </xf>
    <xf numFmtId="43" fontId="15" fillId="0" borderId="0" xfId="47" applyNumberFormat="1" applyFont="1" applyBorder="1" applyAlignment="1">
      <alignment horizontal="left"/>
    </xf>
    <xf numFmtId="0" fontId="25" fillId="0" borderId="0" xfId="62" applyFont="1" applyFill="1" applyAlignment="1">
      <alignment horizontal="left" wrapText="1"/>
      <protection/>
    </xf>
    <xf numFmtId="0" fontId="15" fillId="0" borderId="0" xfId="62" applyFont="1" applyBorder="1">
      <alignment/>
      <protection/>
    </xf>
    <xf numFmtId="0" fontId="16" fillId="0" borderId="0" xfId="0" applyFont="1" applyAlignment="1">
      <alignment/>
    </xf>
    <xf numFmtId="0" fontId="15" fillId="0" borderId="0" xfId="0" applyFont="1" applyAlignment="1">
      <alignment/>
    </xf>
    <xf numFmtId="38" fontId="16" fillId="0" borderId="0" xfId="0" applyNumberFormat="1" applyFont="1" applyFill="1" applyAlignment="1">
      <alignment/>
    </xf>
    <xf numFmtId="0" fontId="16" fillId="0" borderId="0" xfId="0" applyFont="1" applyBorder="1" applyAlignment="1">
      <alignment/>
    </xf>
    <xf numFmtId="0" fontId="16" fillId="0" borderId="0" xfId="0" applyFont="1" applyFill="1" applyAlignment="1">
      <alignment/>
    </xf>
    <xf numFmtId="0" fontId="15" fillId="0" borderId="0" xfId="47" applyNumberFormat="1" applyFont="1" applyFill="1" applyBorder="1" applyAlignment="1">
      <alignment horizontal="right"/>
    </xf>
    <xf numFmtId="0" fontId="16" fillId="0" borderId="0" xfId="47" applyNumberFormat="1" applyFont="1" applyFill="1" applyBorder="1" applyAlignment="1">
      <alignment horizontal="right"/>
    </xf>
    <xf numFmtId="0" fontId="15" fillId="0" borderId="0" xfId="0" applyFont="1" applyFill="1" applyAlignment="1">
      <alignment/>
    </xf>
    <xf numFmtId="0" fontId="19" fillId="0" borderId="0" xfId="0" applyNumberFormat="1" applyFont="1" applyFill="1" applyAlignment="1">
      <alignment horizontal="right"/>
    </xf>
    <xf numFmtId="38" fontId="19" fillId="0" borderId="0" xfId="42" applyNumberFormat="1" applyFont="1" applyFill="1" applyAlignment="1">
      <alignment horizontal="right"/>
    </xf>
    <xf numFmtId="38" fontId="19" fillId="0" borderId="0" xfId="0" applyNumberFormat="1" applyFont="1" applyFill="1" applyAlignment="1">
      <alignment horizontal="right"/>
    </xf>
    <xf numFmtId="0" fontId="19" fillId="0" borderId="0" xfId="0" applyFont="1" applyFill="1" applyBorder="1" applyAlignment="1">
      <alignment horizontal="right"/>
    </xf>
    <xf numFmtId="0" fontId="24" fillId="0" borderId="0" xfId="0" applyNumberFormat="1" applyFont="1" applyFill="1" applyAlignment="1">
      <alignment horizontal="right"/>
    </xf>
    <xf numFmtId="38" fontId="19" fillId="0" borderId="0" xfId="0" applyNumberFormat="1" applyFont="1" applyFill="1" applyAlignment="1">
      <alignment horizontal="center"/>
    </xf>
    <xf numFmtId="0" fontId="19" fillId="0" borderId="0" xfId="0" applyFont="1" applyFill="1" applyBorder="1" applyAlignment="1">
      <alignment/>
    </xf>
    <xf numFmtId="39" fontId="16" fillId="0" borderId="0" xfId="63" applyFont="1">
      <alignment/>
      <protection/>
    </xf>
    <xf numFmtId="38" fontId="16" fillId="0" borderId="0" xfId="63" applyNumberFormat="1" applyFont="1" applyFill="1">
      <alignment/>
      <protection/>
    </xf>
    <xf numFmtId="39" fontId="16" fillId="0" borderId="0" xfId="63" applyFont="1" applyBorder="1">
      <alignment/>
      <protection/>
    </xf>
    <xf numFmtId="39" fontId="16" fillId="0" borderId="0" xfId="63" applyFont="1" applyFill="1">
      <alignment/>
      <protection/>
    </xf>
    <xf numFmtId="38" fontId="16" fillId="0" borderId="0" xfId="42" applyNumberFormat="1" applyFont="1" applyFill="1" applyAlignment="1">
      <alignment/>
    </xf>
    <xf numFmtId="39" fontId="16" fillId="0" borderId="0" xfId="63" applyFont="1" applyFill="1" applyBorder="1">
      <alignment/>
      <protection/>
    </xf>
    <xf numFmtId="43" fontId="16" fillId="0" borderId="0" xfId="42" applyFont="1" applyAlignment="1">
      <alignment/>
    </xf>
    <xf numFmtId="38" fontId="16" fillId="0" borderId="25" xfId="42" applyNumberFormat="1" applyFont="1" applyFill="1" applyBorder="1" applyAlignment="1">
      <alignment/>
    </xf>
    <xf numFmtId="187" fontId="16" fillId="0" borderId="25" xfId="42" applyNumberFormat="1" applyFont="1" applyBorder="1" applyAlignment="1">
      <alignment/>
    </xf>
    <xf numFmtId="37" fontId="16" fillId="0" borderId="0" xfId="61" applyFont="1" applyAlignment="1" applyProtection="1">
      <alignment horizontal="left"/>
      <protection/>
    </xf>
    <xf numFmtId="187" fontId="16" fillId="0" borderId="20" xfId="42" applyNumberFormat="1" applyFont="1" applyFill="1" applyBorder="1" applyAlignment="1">
      <alignment/>
    </xf>
    <xf numFmtId="187" fontId="16" fillId="0" borderId="20" xfId="42" applyNumberFormat="1" applyFont="1" applyBorder="1" applyAlignment="1">
      <alignment/>
    </xf>
    <xf numFmtId="38" fontId="16" fillId="0" borderId="23" xfId="42" applyNumberFormat="1" applyFont="1" applyFill="1" applyBorder="1" applyAlignment="1">
      <alignment/>
    </xf>
    <xf numFmtId="38" fontId="16" fillId="0" borderId="0" xfId="42" applyNumberFormat="1" applyFont="1" applyAlignment="1">
      <alignment/>
    </xf>
    <xf numFmtId="38" fontId="16" fillId="0" borderId="0" xfId="42" applyNumberFormat="1" applyFont="1" applyBorder="1" applyAlignment="1">
      <alignment/>
    </xf>
    <xf numFmtId="187" fontId="16" fillId="0" borderId="0" xfId="42" applyNumberFormat="1" applyFont="1" applyAlignment="1">
      <alignment/>
    </xf>
    <xf numFmtId="187" fontId="16" fillId="0" borderId="25" xfId="42" applyNumberFormat="1" applyFont="1" applyFill="1" applyBorder="1" applyAlignment="1">
      <alignment/>
    </xf>
    <xf numFmtId="187" fontId="16" fillId="0" borderId="10" xfId="42" applyNumberFormat="1" applyFont="1" applyBorder="1" applyAlignment="1">
      <alignment/>
    </xf>
    <xf numFmtId="39" fontId="15" fillId="0" borderId="0" xfId="63" applyFont="1">
      <alignment/>
      <protection/>
    </xf>
    <xf numFmtId="37" fontId="16" fillId="0" borderId="0" xfId="61" applyFont="1">
      <alignment/>
      <protection/>
    </xf>
    <xf numFmtId="38" fontId="16" fillId="0" borderId="0" xfId="42" applyNumberFormat="1" applyFont="1" applyFill="1" applyBorder="1" applyAlignment="1">
      <alignment/>
    </xf>
    <xf numFmtId="43" fontId="16" fillId="0" borderId="0" xfId="42" applyFont="1" applyBorder="1" applyAlignment="1">
      <alignment/>
    </xf>
    <xf numFmtId="38" fontId="16" fillId="0" borderId="13" xfId="42" applyNumberFormat="1" applyFont="1" applyBorder="1" applyAlignment="1">
      <alignment/>
    </xf>
    <xf numFmtId="187" fontId="16" fillId="0" borderId="10" xfId="42" applyNumberFormat="1" applyFont="1" applyFill="1" applyBorder="1" applyAlignment="1">
      <alignment horizontal="right"/>
    </xf>
    <xf numFmtId="187" fontId="16" fillId="0" borderId="10" xfId="42" applyNumberFormat="1" applyFont="1" applyBorder="1" applyAlignment="1">
      <alignment horizontal="right"/>
    </xf>
    <xf numFmtId="187" fontId="16" fillId="0" borderId="11" xfId="42" applyNumberFormat="1" applyFont="1" applyFill="1" applyBorder="1" applyAlignment="1">
      <alignment/>
    </xf>
    <xf numFmtId="38" fontId="15" fillId="0" borderId="26" xfId="42" applyNumberFormat="1" applyFont="1" applyBorder="1" applyAlignment="1">
      <alignment/>
    </xf>
    <xf numFmtId="38" fontId="15" fillId="0" borderId="0" xfId="42" applyNumberFormat="1" applyFont="1" applyBorder="1" applyAlignment="1">
      <alignment/>
    </xf>
    <xf numFmtId="187" fontId="16" fillId="0" borderId="11" xfId="42" applyNumberFormat="1" applyFont="1" applyBorder="1" applyAlignment="1">
      <alignment/>
    </xf>
    <xf numFmtId="43" fontId="16" fillId="0" borderId="0" xfId="42" applyFont="1" applyFill="1" applyAlignment="1">
      <alignment/>
    </xf>
    <xf numFmtId="38" fontId="15" fillId="0" borderId="0" xfId="42" applyNumberFormat="1" applyFont="1" applyFill="1" applyBorder="1" applyAlignment="1">
      <alignment/>
    </xf>
    <xf numFmtId="37" fontId="16" fillId="0" borderId="0" xfId="63" applyNumberFormat="1" applyFont="1" applyFill="1">
      <alignment/>
      <protection/>
    </xf>
    <xf numFmtId="39" fontId="16" fillId="0" borderId="0" xfId="63" applyFont="1" quotePrefix="1">
      <alignment/>
      <protection/>
    </xf>
    <xf numFmtId="0" fontId="16" fillId="0" borderId="0" xfId="0" applyFont="1" applyFill="1" applyAlignment="1">
      <alignment horizontal="justify"/>
    </xf>
    <xf numFmtId="187" fontId="16" fillId="0" borderId="17" xfId="47" applyNumberFormat="1" applyFont="1" applyFill="1" applyBorder="1" applyAlignment="1">
      <alignment/>
    </xf>
    <xf numFmtId="187" fontId="16" fillId="0" borderId="25" xfId="47" applyNumberFormat="1" applyFont="1" applyFill="1" applyBorder="1" applyAlignment="1">
      <alignment/>
    </xf>
    <xf numFmtId="187" fontId="16" fillId="0" borderId="25" xfId="47" applyNumberFormat="1" applyFont="1" applyFill="1" applyBorder="1" applyAlignment="1">
      <alignment/>
    </xf>
    <xf numFmtId="187" fontId="15" fillId="0" borderId="12" xfId="47" applyNumberFormat="1" applyFont="1" applyFill="1" applyBorder="1" applyAlignment="1">
      <alignment/>
    </xf>
    <xf numFmtId="187" fontId="27" fillId="0" borderId="0" xfId="47" applyNumberFormat="1" applyFont="1" applyBorder="1" applyAlignment="1">
      <alignment/>
    </xf>
    <xf numFmtId="187" fontId="15" fillId="0" borderId="11" xfId="47" applyNumberFormat="1" applyFont="1" applyFill="1" applyBorder="1" applyAlignment="1">
      <alignment/>
    </xf>
    <xf numFmtId="9" fontId="16" fillId="0" borderId="0" xfId="66" applyFont="1" applyFill="1" applyBorder="1" applyAlignment="1">
      <alignment horizontal="center"/>
    </xf>
    <xf numFmtId="0" fontId="16" fillId="0" borderId="0" xfId="0" applyFont="1" applyFill="1" applyBorder="1" applyAlignment="1">
      <alignment horizontal="justify"/>
    </xf>
    <xf numFmtId="187" fontId="8" fillId="0" borderId="0" xfId="42" applyNumberFormat="1" applyFont="1" applyAlignment="1">
      <alignment horizontal="center"/>
    </xf>
    <xf numFmtId="10" fontId="16" fillId="0" borderId="0" xfId="66" applyNumberFormat="1" applyFont="1" applyFill="1" applyBorder="1" applyAlignment="1">
      <alignment/>
    </xf>
    <xf numFmtId="0" fontId="15" fillId="0" borderId="0" xfId="62" applyFont="1" applyFill="1" applyAlignment="1" quotePrefix="1">
      <alignment horizontal="left"/>
      <protection/>
    </xf>
    <xf numFmtId="0" fontId="2" fillId="0" borderId="0" xfId="62" applyFont="1" applyFill="1">
      <alignment/>
      <protection/>
    </xf>
    <xf numFmtId="187" fontId="16" fillId="0" borderId="12" xfId="47" applyNumberFormat="1" applyFont="1" applyFill="1" applyBorder="1" applyAlignment="1">
      <alignment horizontal="center"/>
    </xf>
    <xf numFmtId="0" fontId="8" fillId="0" borderId="0" xfId="0" applyNumberFormat="1" applyFont="1" applyAlignment="1" applyProtection="1">
      <alignment/>
      <protection/>
    </xf>
    <xf numFmtId="0" fontId="8" fillId="0" borderId="0" xfId="0" applyFont="1" applyAlignment="1">
      <alignment/>
    </xf>
    <xf numFmtId="0" fontId="8" fillId="0" borderId="0" xfId="0" applyNumberFormat="1" applyFont="1" applyAlignment="1" applyProtection="1">
      <alignment horizontal="center"/>
      <protection/>
    </xf>
    <xf numFmtId="0" fontId="8" fillId="0" borderId="0" xfId="46" applyNumberFormat="1" applyFont="1" applyAlignment="1">
      <alignment/>
    </xf>
    <xf numFmtId="0" fontId="16" fillId="0" borderId="0" xfId="0" applyNumberFormat="1" applyFont="1" applyAlignment="1" applyProtection="1">
      <alignment/>
      <protection/>
    </xf>
    <xf numFmtId="0" fontId="16" fillId="0" borderId="0" xfId="0" applyFont="1" applyAlignment="1">
      <alignment horizontal="left"/>
    </xf>
    <xf numFmtId="0" fontId="16" fillId="0" borderId="0" xfId="0" applyNumberFormat="1" applyFont="1" applyAlignment="1" applyProtection="1">
      <alignment horizontal="left"/>
      <protection/>
    </xf>
    <xf numFmtId="0" fontId="16" fillId="0" borderId="0" xfId="0" applyNumberFormat="1" applyFont="1" applyAlignment="1" applyProtection="1">
      <alignment horizontal="justify" wrapText="1"/>
      <protection/>
    </xf>
    <xf numFmtId="0" fontId="16" fillId="0" borderId="0" xfId="0" applyNumberFormat="1" applyFont="1" applyAlignment="1" applyProtection="1">
      <alignment vertical="center"/>
      <protection/>
    </xf>
    <xf numFmtId="0" fontId="16" fillId="0" borderId="0" xfId="45" applyNumberFormat="1" applyFont="1" applyAlignment="1">
      <alignment/>
    </xf>
    <xf numFmtId="0" fontId="16" fillId="0" borderId="0" xfId="0" applyNumberFormat="1" applyFont="1" applyAlignment="1" applyProtection="1">
      <alignment vertical="top"/>
      <protection/>
    </xf>
    <xf numFmtId="0" fontId="16" fillId="0" borderId="0" xfId="0" applyFont="1" applyAlignment="1">
      <alignment vertical="top"/>
    </xf>
    <xf numFmtId="0" fontId="16" fillId="0" borderId="0" xfId="0" applyNumberFormat="1" applyFont="1" applyAlignment="1" applyProtection="1" quotePrefix="1">
      <alignment/>
      <protection/>
    </xf>
    <xf numFmtId="0" fontId="16" fillId="0" borderId="0" xfId="0" applyFont="1" applyAlignment="1" quotePrefix="1">
      <alignment horizontal="left"/>
    </xf>
    <xf numFmtId="0" fontId="16" fillId="0" borderId="0" xfId="62" applyFont="1" applyFill="1" applyAlignment="1" quotePrefix="1">
      <alignment horizontal="justify"/>
      <protection/>
    </xf>
    <xf numFmtId="0" fontId="16" fillId="0" borderId="0" xfId="0" applyFont="1" applyAlignment="1" quotePrefix="1">
      <alignment/>
    </xf>
    <xf numFmtId="187" fontId="16" fillId="0" borderId="0" xfId="42" applyNumberFormat="1" applyFont="1" applyAlignment="1">
      <alignment horizontal="right"/>
    </xf>
    <xf numFmtId="187" fontId="16" fillId="0" borderId="26" xfId="42" applyNumberFormat="1" applyFont="1" applyBorder="1" applyAlignment="1">
      <alignment/>
    </xf>
    <xf numFmtId="0" fontId="23" fillId="0" borderId="0" xfId="0" applyFont="1" applyFill="1" applyAlignment="1">
      <alignment horizontal="right"/>
    </xf>
    <xf numFmtId="0" fontId="16" fillId="0" borderId="0" xfId="62" applyFont="1" applyFill="1" applyAlignment="1">
      <alignment horizontal="justify" wrapText="1"/>
      <protection/>
    </xf>
    <xf numFmtId="0" fontId="16" fillId="0" borderId="0" xfId="0" applyFont="1" applyFill="1" applyAlignment="1">
      <alignment horizontal="justify" wrapText="1"/>
    </xf>
    <xf numFmtId="0" fontId="16" fillId="0" borderId="0" xfId="0" applyFont="1" applyFill="1" applyAlignment="1">
      <alignment horizontal="left"/>
    </xf>
    <xf numFmtId="0" fontId="23" fillId="0" borderId="0" xfId="0" applyFont="1" applyFill="1" applyAlignment="1">
      <alignment horizontal="left"/>
    </xf>
    <xf numFmtId="37" fontId="28" fillId="0" borderId="0" xfId="62" applyNumberFormat="1" applyFont="1" applyBorder="1" applyAlignment="1">
      <alignment horizontal="right"/>
      <protection/>
    </xf>
    <xf numFmtId="0" fontId="15" fillId="20" borderId="13" xfId="0" applyFont="1" applyFill="1" applyBorder="1" applyAlignment="1">
      <alignment horizontal="right" vertical="center"/>
    </xf>
    <xf numFmtId="0" fontId="16" fillId="20" borderId="27" xfId="0" applyFont="1" applyFill="1" applyBorder="1" applyAlignment="1">
      <alignment vertical="center"/>
    </xf>
    <xf numFmtId="0" fontId="16" fillId="0" borderId="0" xfId="62" applyFont="1" applyAlignment="1">
      <alignment horizontal="justify"/>
      <protection/>
    </xf>
    <xf numFmtId="0" fontId="15" fillId="0" borderId="11" xfId="62" applyFont="1" applyFill="1" applyBorder="1" applyAlignment="1">
      <alignment horizontal="center"/>
      <protection/>
    </xf>
    <xf numFmtId="0" fontId="16" fillId="0" borderId="11" xfId="62" applyFont="1" applyFill="1" applyBorder="1" applyAlignment="1">
      <alignment horizontal="center"/>
      <protection/>
    </xf>
    <xf numFmtId="0" fontId="16" fillId="0" borderId="11" xfId="0" applyFont="1" applyFill="1" applyBorder="1" applyAlignment="1">
      <alignment horizontal="center"/>
    </xf>
    <xf numFmtId="39" fontId="16" fillId="0" borderId="0" xfId="63" applyFont="1" applyFill="1" applyAlignment="1">
      <alignment horizontal="justify"/>
      <protection/>
    </xf>
    <xf numFmtId="0" fontId="25" fillId="0" borderId="0" xfId="62" applyFont="1" applyFill="1" applyAlignment="1">
      <alignment horizontal="left" wrapText="1"/>
      <protection/>
    </xf>
    <xf numFmtId="0" fontId="16" fillId="0" borderId="0" xfId="62" applyFont="1" applyFill="1" applyAlignment="1" quotePrefix="1">
      <alignment horizontal="justify"/>
      <protection/>
    </xf>
    <xf numFmtId="0" fontId="16" fillId="0" borderId="0" xfId="0" applyFont="1" applyFill="1" applyAlignment="1">
      <alignment horizontal="justify"/>
    </xf>
    <xf numFmtId="0" fontId="16" fillId="0" borderId="0" xfId="62" applyFont="1" applyFill="1" applyAlignment="1">
      <alignment horizontal="justify"/>
      <protection/>
    </xf>
    <xf numFmtId="0" fontId="23" fillId="0" borderId="0" xfId="62" applyFont="1" applyFill="1" applyAlignment="1">
      <alignment horizontal="justify"/>
      <protection/>
    </xf>
    <xf numFmtId="0" fontId="23" fillId="0" borderId="0" xfId="0" applyFont="1" applyFill="1" applyAlignment="1">
      <alignment horizontal="justify"/>
    </xf>
    <xf numFmtId="15" fontId="16" fillId="0" borderId="0" xfId="62" applyNumberFormat="1" applyFont="1" applyFill="1" applyAlignment="1" quotePrefix="1">
      <alignment/>
      <protection/>
    </xf>
    <xf numFmtId="0" fontId="16" fillId="0" borderId="0" xfId="0" applyFont="1" applyFill="1" applyAlignment="1">
      <alignment/>
    </xf>
    <xf numFmtId="0" fontId="15" fillId="0" borderId="11" xfId="62" applyFont="1" applyBorder="1" applyAlignment="1">
      <alignment horizontal="center"/>
      <protection/>
    </xf>
    <xf numFmtId="0" fontId="16" fillId="0" borderId="11" xfId="0" applyFont="1" applyBorder="1" applyAlignment="1">
      <alignment/>
    </xf>
    <xf numFmtId="0" fontId="15" fillId="0" borderId="0" xfId="62" applyFont="1" applyAlignment="1">
      <alignment/>
      <protection/>
    </xf>
    <xf numFmtId="0" fontId="16" fillId="0" borderId="0" xfId="62" applyFont="1" applyFill="1" applyAlignment="1">
      <alignment horizontal="justify" wrapText="1"/>
      <protection/>
    </xf>
    <xf numFmtId="0" fontId="16" fillId="0" borderId="0" xfId="0" applyFont="1" applyFill="1" applyAlignment="1">
      <alignment horizontal="justify" wrapText="1"/>
    </xf>
    <xf numFmtId="0" fontId="16" fillId="0" borderId="0" xfId="0" applyFont="1" applyFill="1" applyAlignment="1">
      <alignment wrapText="1"/>
    </xf>
    <xf numFmtId="0" fontId="16" fillId="0" borderId="0" xfId="62" applyFont="1" applyAlignment="1" quotePrefix="1">
      <alignment horizontal="justify"/>
      <protection/>
    </xf>
    <xf numFmtId="0" fontId="16" fillId="0" borderId="0" xfId="0" applyFont="1" applyAlignment="1">
      <alignment horizontal="justify"/>
    </xf>
    <xf numFmtId="0" fontId="16" fillId="0" borderId="0" xfId="62" applyFont="1" applyFill="1" applyBorder="1" applyAlignment="1">
      <alignment horizontal="justify"/>
      <protection/>
    </xf>
    <xf numFmtId="0" fontId="16" fillId="0" borderId="0" xfId="0" applyFont="1" applyFill="1" applyBorder="1" applyAlignment="1">
      <alignment horizontal="justify"/>
    </xf>
    <xf numFmtId="0" fontId="15" fillId="0" borderId="0" xfId="0" applyFont="1" applyBorder="1" applyAlignment="1">
      <alignment horizontal="right"/>
    </xf>
    <xf numFmtId="0" fontId="16" fillId="0" borderId="19" xfId="0" applyFont="1" applyBorder="1" applyAlignment="1">
      <alignment/>
    </xf>
    <xf numFmtId="38" fontId="19" fillId="0" borderId="0" xfId="0" applyNumberFormat="1" applyFont="1" applyFill="1" applyAlignment="1">
      <alignment horizontal="right"/>
    </xf>
    <xf numFmtId="39" fontId="16" fillId="0" borderId="0" xfId="63" applyFont="1" applyAlignment="1">
      <alignment horizontal="justify"/>
      <protection/>
    </xf>
    <xf numFmtId="0" fontId="15" fillId="0" borderId="11" xfId="0" applyFont="1" applyBorder="1" applyAlignment="1">
      <alignment/>
    </xf>
    <xf numFmtId="39" fontId="8" fillId="0" borderId="0" xfId="63" applyFont="1" applyAlignment="1">
      <alignment horizontal="justify"/>
      <protection/>
    </xf>
    <xf numFmtId="0" fontId="0" fillId="0" borderId="0" xfId="0" applyFont="1" applyAlignment="1">
      <alignment horizontal="justify"/>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2 2" xfId="45"/>
    <cellStyle name="Comma 4 2" xfId="46"/>
    <cellStyle name="Comma_June 2001"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AXISDEV-2002ksl" xfId="61"/>
    <cellStyle name="Normal_June 2001" xfId="62"/>
    <cellStyle name="Normal_PYT Group 30 September 2003"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229</xdr:row>
      <xdr:rowOff>0</xdr:rowOff>
    </xdr:from>
    <xdr:to>
      <xdr:col>7</xdr:col>
      <xdr:colOff>0</xdr:colOff>
      <xdr:row>229</xdr:row>
      <xdr:rowOff>0</xdr:rowOff>
    </xdr:to>
    <xdr:sp>
      <xdr:nvSpPr>
        <xdr:cNvPr id="1" name="Text Box 4"/>
        <xdr:cNvSpPr txBox="1">
          <a:spLocks noChangeArrowheads="1"/>
        </xdr:cNvSpPr>
      </xdr:nvSpPr>
      <xdr:spPr>
        <a:xfrm>
          <a:off x="266700" y="51520725"/>
          <a:ext cx="5581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229</xdr:row>
      <xdr:rowOff>0</xdr:rowOff>
    </xdr:from>
    <xdr:to>
      <xdr:col>6</xdr:col>
      <xdr:colOff>847725</xdr:colOff>
      <xdr:row>229</xdr:row>
      <xdr:rowOff>0</xdr:rowOff>
    </xdr:to>
    <xdr:sp>
      <xdr:nvSpPr>
        <xdr:cNvPr id="2" name="Text Box 5"/>
        <xdr:cNvSpPr txBox="1">
          <a:spLocks noChangeArrowheads="1"/>
        </xdr:cNvSpPr>
      </xdr:nvSpPr>
      <xdr:spPr>
        <a:xfrm>
          <a:off x="428625" y="51520725"/>
          <a:ext cx="54197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0</xdr:col>
      <xdr:colOff>257175</xdr:colOff>
      <xdr:row>238</xdr:row>
      <xdr:rowOff>0</xdr:rowOff>
    </xdr:from>
    <xdr:to>
      <xdr:col>7</xdr:col>
      <xdr:colOff>0</xdr:colOff>
      <xdr:row>238</xdr:row>
      <xdr:rowOff>0</xdr:rowOff>
    </xdr:to>
    <xdr:sp>
      <xdr:nvSpPr>
        <xdr:cNvPr id="3" name="Text Box 7"/>
        <xdr:cNvSpPr txBox="1">
          <a:spLocks noChangeArrowheads="1"/>
        </xdr:cNvSpPr>
      </xdr:nvSpPr>
      <xdr:spPr>
        <a:xfrm>
          <a:off x="257175" y="53225700"/>
          <a:ext cx="5591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for the current quarter and financial year to date.</a:t>
          </a:r>
        </a:p>
      </xdr:txBody>
    </xdr:sp>
    <xdr:clientData/>
  </xdr:twoCellAnchor>
  <xdr:twoCellAnchor>
    <xdr:from>
      <xdr:col>10</xdr:col>
      <xdr:colOff>0</xdr:colOff>
      <xdr:row>298</xdr:row>
      <xdr:rowOff>0</xdr:rowOff>
    </xdr:from>
    <xdr:to>
      <xdr:col>10</xdr:col>
      <xdr:colOff>0</xdr:colOff>
      <xdr:row>298</xdr:row>
      <xdr:rowOff>0</xdr:rowOff>
    </xdr:to>
    <xdr:sp>
      <xdr:nvSpPr>
        <xdr:cNvPr id="4" name="Text Box 12"/>
        <xdr:cNvSpPr txBox="1">
          <a:spLocks noChangeArrowheads="1"/>
        </xdr:cNvSpPr>
      </xdr:nvSpPr>
      <xdr:spPr>
        <a:xfrm>
          <a:off x="7610475" y="6563677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10</xdr:col>
      <xdr:colOff>0</xdr:colOff>
      <xdr:row>298</xdr:row>
      <xdr:rowOff>0</xdr:rowOff>
    </xdr:from>
    <xdr:to>
      <xdr:col>10</xdr:col>
      <xdr:colOff>0</xdr:colOff>
      <xdr:row>298</xdr:row>
      <xdr:rowOff>0</xdr:rowOff>
    </xdr:to>
    <xdr:sp>
      <xdr:nvSpPr>
        <xdr:cNvPr id="5" name="Text Box 13"/>
        <xdr:cNvSpPr txBox="1">
          <a:spLocks noChangeArrowheads="1"/>
        </xdr:cNvSpPr>
      </xdr:nvSpPr>
      <xdr:spPr>
        <a:xfrm>
          <a:off x="7610475" y="6563677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298</xdr:row>
      <xdr:rowOff>0</xdr:rowOff>
    </xdr:from>
    <xdr:to>
      <xdr:col>10</xdr:col>
      <xdr:colOff>0</xdr:colOff>
      <xdr:row>298</xdr:row>
      <xdr:rowOff>0</xdr:rowOff>
    </xdr:to>
    <xdr:sp>
      <xdr:nvSpPr>
        <xdr:cNvPr id="6" name="Text Box 14"/>
        <xdr:cNvSpPr txBox="1">
          <a:spLocks noChangeArrowheads="1"/>
        </xdr:cNvSpPr>
      </xdr:nvSpPr>
      <xdr:spPr>
        <a:xfrm>
          <a:off x="7610475" y="65636775"/>
          <a:ext cx="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10</xdr:col>
      <xdr:colOff>0</xdr:colOff>
      <xdr:row>298</xdr:row>
      <xdr:rowOff>0</xdr:rowOff>
    </xdr:from>
    <xdr:to>
      <xdr:col>10</xdr:col>
      <xdr:colOff>0</xdr:colOff>
      <xdr:row>298</xdr:row>
      <xdr:rowOff>0</xdr:rowOff>
    </xdr:to>
    <xdr:sp>
      <xdr:nvSpPr>
        <xdr:cNvPr id="7" name="Text Box 15"/>
        <xdr:cNvSpPr txBox="1">
          <a:spLocks noChangeArrowheads="1"/>
        </xdr:cNvSpPr>
      </xdr:nvSpPr>
      <xdr:spPr>
        <a:xfrm>
          <a:off x="7610475" y="6563677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298</xdr:row>
      <xdr:rowOff>0</xdr:rowOff>
    </xdr:from>
    <xdr:to>
      <xdr:col>10</xdr:col>
      <xdr:colOff>0</xdr:colOff>
      <xdr:row>298</xdr:row>
      <xdr:rowOff>0</xdr:rowOff>
    </xdr:to>
    <xdr:sp>
      <xdr:nvSpPr>
        <xdr:cNvPr id="8" name="Text Box 17"/>
        <xdr:cNvSpPr txBox="1">
          <a:spLocks noChangeArrowheads="1"/>
        </xdr:cNvSpPr>
      </xdr:nvSpPr>
      <xdr:spPr>
        <a:xfrm>
          <a:off x="7610475" y="6563677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10</xdr:col>
      <xdr:colOff>0</xdr:colOff>
      <xdr:row>298</xdr:row>
      <xdr:rowOff>0</xdr:rowOff>
    </xdr:from>
    <xdr:to>
      <xdr:col>10</xdr:col>
      <xdr:colOff>0</xdr:colOff>
      <xdr:row>298</xdr:row>
      <xdr:rowOff>0</xdr:rowOff>
    </xdr:to>
    <xdr:sp>
      <xdr:nvSpPr>
        <xdr:cNvPr id="9" name="Text Box 18"/>
        <xdr:cNvSpPr txBox="1">
          <a:spLocks noChangeArrowheads="1"/>
        </xdr:cNvSpPr>
      </xdr:nvSpPr>
      <xdr:spPr>
        <a:xfrm>
          <a:off x="7610475" y="65636775"/>
          <a:ext cx="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240</xdr:row>
      <xdr:rowOff>0</xdr:rowOff>
    </xdr:from>
    <xdr:to>
      <xdr:col>10</xdr:col>
      <xdr:colOff>0</xdr:colOff>
      <xdr:row>240</xdr:row>
      <xdr:rowOff>0</xdr:rowOff>
    </xdr:to>
    <xdr:sp>
      <xdr:nvSpPr>
        <xdr:cNvPr id="10" name="Text Box 21"/>
        <xdr:cNvSpPr txBox="1">
          <a:spLocks noChangeArrowheads="1"/>
        </xdr:cNvSpPr>
      </xdr:nvSpPr>
      <xdr:spPr>
        <a:xfrm>
          <a:off x="809625" y="53625750"/>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240</xdr:row>
      <xdr:rowOff>0</xdr:rowOff>
    </xdr:from>
    <xdr:to>
      <xdr:col>9</xdr:col>
      <xdr:colOff>838200</xdr:colOff>
      <xdr:row>240</xdr:row>
      <xdr:rowOff>0</xdr:rowOff>
    </xdr:to>
    <xdr:sp>
      <xdr:nvSpPr>
        <xdr:cNvPr id="11" name="Text Box 22"/>
        <xdr:cNvSpPr txBox="1">
          <a:spLocks noChangeArrowheads="1"/>
        </xdr:cNvSpPr>
      </xdr:nvSpPr>
      <xdr:spPr>
        <a:xfrm>
          <a:off x="809625" y="53625750"/>
          <a:ext cx="6800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240</xdr:row>
      <xdr:rowOff>0</xdr:rowOff>
    </xdr:from>
    <xdr:to>
      <xdr:col>9</xdr:col>
      <xdr:colOff>828675</xdr:colOff>
      <xdr:row>240</xdr:row>
      <xdr:rowOff>0</xdr:rowOff>
    </xdr:to>
    <xdr:sp>
      <xdr:nvSpPr>
        <xdr:cNvPr id="12" name="Text Box 23"/>
        <xdr:cNvSpPr txBox="1">
          <a:spLocks noChangeArrowheads="1"/>
        </xdr:cNvSpPr>
      </xdr:nvSpPr>
      <xdr:spPr>
        <a:xfrm>
          <a:off x="428625" y="53625750"/>
          <a:ext cx="7172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Proposed Bonus Issue, Proposed Increase are inter-conditional whilst the Proposed Transfer is conditional upon the Proposed Bonus Issue.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have appointed KEN Kenning Bread as advisor for  the above  proposals.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164</xdr:row>
      <xdr:rowOff>114300</xdr:rowOff>
    </xdr:from>
    <xdr:to>
      <xdr:col>10</xdr:col>
      <xdr:colOff>0</xdr:colOff>
      <xdr:row>164</xdr:row>
      <xdr:rowOff>114300</xdr:rowOff>
    </xdr:to>
    <xdr:sp fLocksText="0">
      <xdr:nvSpPr>
        <xdr:cNvPr id="13" name="Text Box 28"/>
        <xdr:cNvSpPr txBox="1">
          <a:spLocks noChangeArrowheads="1"/>
        </xdr:cNvSpPr>
      </xdr:nvSpPr>
      <xdr:spPr>
        <a:xfrm>
          <a:off x="438150" y="36833175"/>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164</xdr:row>
      <xdr:rowOff>0</xdr:rowOff>
    </xdr:from>
    <xdr:to>
      <xdr:col>10</xdr:col>
      <xdr:colOff>0</xdr:colOff>
      <xdr:row>164</xdr:row>
      <xdr:rowOff>0</xdr:rowOff>
    </xdr:to>
    <xdr:sp fLocksText="0">
      <xdr:nvSpPr>
        <xdr:cNvPr id="14" name="Text Box 38"/>
        <xdr:cNvSpPr txBox="1">
          <a:spLocks noChangeArrowheads="1"/>
        </xdr:cNvSpPr>
      </xdr:nvSpPr>
      <xdr:spPr>
        <a:xfrm>
          <a:off x="438150" y="36718875"/>
          <a:ext cx="7172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5" name="Picture 45" descr="untitled"/>
        <xdr:cNvPicPr preferRelativeResize="1">
          <a:picLocks noChangeAspect="1"/>
        </xdr:cNvPicPr>
      </xdr:nvPicPr>
      <xdr:blipFill>
        <a:blip r:embed="rId1"/>
        <a:stretch>
          <a:fillRect/>
        </a:stretch>
      </xdr:blipFill>
      <xdr:spPr>
        <a:xfrm>
          <a:off x="38100" y="123825"/>
          <a:ext cx="1495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descr="untitled"/>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descr="untitled"/>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descr="untitled"/>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descr="untitled"/>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50"/>
  <sheetViews>
    <sheetView tabSelected="1" zoomScalePageLayoutView="0" workbookViewId="0" topLeftCell="A1">
      <pane ySplit="16155" topLeftCell="BM270" activePane="topLeft" state="split"/>
      <selection pane="topLeft" activeCell="G292" sqref="G292"/>
      <selection pane="bottomLeft" activeCell="E185" sqref="E185"/>
    </sheetView>
  </sheetViews>
  <sheetFormatPr defaultColWidth="9.140625" defaultRowHeight="12.75"/>
  <cols>
    <col min="1" max="1" width="6.28125" style="105" customWidth="1"/>
    <col min="2" max="2" width="5.421875" style="105" customWidth="1"/>
    <col min="3" max="3" width="10.7109375" style="105" customWidth="1"/>
    <col min="4" max="4" width="23.140625" style="105" customWidth="1"/>
    <col min="5" max="5" width="15.7109375" style="105" customWidth="1"/>
    <col min="6" max="6" width="13.7109375" style="105" customWidth="1"/>
    <col min="7" max="7" width="12.7109375" style="105" customWidth="1"/>
    <col min="8" max="8" width="1.1484375" style="105" customWidth="1"/>
    <col min="9" max="9" width="12.7109375" style="105" customWidth="1"/>
    <col min="10" max="10" width="12.57421875" style="105" customWidth="1"/>
    <col min="11" max="16384" width="9.140625" style="4" customWidth="1"/>
  </cols>
  <sheetData>
    <row r="2" spans="1:10" ht="15.75">
      <c r="A2" s="96"/>
      <c r="B2" s="97"/>
      <c r="C2" s="97"/>
      <c r="D2" s="97"/>
      <c r="E2" s="97"/>
      <c r="F2" s="97"/>
      <c r="G2" s="97"/>
      <c r="H2" s="97"/>
      <c r="I2" s="97"/>
      <c r="J2" s="97"/>
    </row>
    <row r="3" spans="1:10" ht="19.5" customHeight="1">
      <c r="A3" s="96" t="s">
        <v>0</v>
      </c>
      <c r="B3" s="97"/>
      <c r="C3" s="97"/>
      <c r="D3" s="97"/>
      <c r="E3" s="97"/>
      <c r="F3" s="97"/>
      <c r="G3" s="97"/>
      <c r="H3" s="97"/>
      <c r="I3" s="97"/>
      <c r="J3" s="97"/>
    </row>
    <row r="4" spans="1:10" ht="15.75">
      <c r="A4" s="98"/>
      <c r="B4" s="97"/>
      <c r="C4" s="97"/>
      <c r="D4" s="97"/>
      <c r="E4" s="97"/>
      <c r="F4" s="97"/>
      <c r="G4" s="97"/>
      <c r="H4" s="97"/>
      <c r="I4" s="97"/>
      <c r="J4" s="97"/>
    </row>
    <row r="5" spans="1:10" ht="15.75">
      <c r="A5" s="96" t="s">
        <v>299</v>
      </c>
      <c r="B5" s="97"/>
      <c r="C5" s="97"/>
      <c r="D5" s="97"/>
      <c r="E5" s="97"/>
      <c r="F5" s="97"/>
      <c r="G5" s="97"/>
      <c r="H5" s="97"/>
      <c r="I5" s="97"/>
      <c r="J5" s="97"/>
    </row>
    <row r="6" spans="1:10" ht="6.75" customHeight="1" thickBot="1">
      <c r="A6" s="99"/>
      <c r="B6" s="100"/>
      <c r="C6" s="100"/>
      <c r="D6" s="100"/>
      <c r="E6" s="100"/>
      <c r="F6" s="100"/>
      <c r="G6" s="100"/>
      <c r="H6" s="100"/>
      <c r="I6" s="100"/>
      <c r="J6" s="100"/>
    </row>
    <row r="7" spans="1:10" ht="15.75">
      <c r="A7" s="96"/>
      <c r="B7" s="97"/>
      <c r="C7" s="97"/>
      <c r="D7" s="97"/>
      <c r="E7" s="97"/>
      <c r="F7" s="97"/>
      <c r="G7" s="97"/>
      <c r="H7" s="97"/>
      <c r="I7" s="97"/>
      <c r="J7" s="97"/>
    </row>
    <row r="8" spans="1:10" ht="15.75">
      <c r="A8" s="96"/>
      <c r="B8" s="97"/>
      <c r="C8" s="97"/>
      <c r="D8" s="97"/>
      <c r="E8" s="97"/>
      <c r="F8" s="97"/>
      <c r="G8" s="97"/>
      <c r="H8" s="97"/>
      <c r="I8" s="97"/>
      <c r="J8" s="97"/>
    </row>
    <row r="9" spans="1:10" ht="15.75">
      <c r="A9" s="101" t="s">
        <v>122</v>
      </c>
      <c r="B9" s="101" t="s">
        <v>123</v>
      </c>
      <c r="C9" s="102"/>
      <c r="D9" s="102"/>
      <c r="E9" s="102"/>
      <c r="F9" s="102"/>
      <c r="G9" s="102"/>
      <c r="H9" s="102"/>
      <c r="I9" s="102"/>
      <c r="J9" s="102"/>
    </row>
    <row r="10" spans="1:10" ht="15">
      <c r="A10" s="98"/>
      <c r="B10" s="98"/>
      <c r="C10" s="98"/>
      <c r="D10" s="98"/>
      <c r="E10" s="98"/>
      <c r="F10" s="98"/>
      <c r="G10" s="98"/>
      <c r="H10" s="98"/>
      <c r="I10" s="98"/>
      <c r="J10" s="98"/>
    </row>
    <row r="12" spans="1:3" ht="15.75">
      <c r="A12" s="103" t="s">
        <v>74</v>
      </c>
      <c r="B12" s="104" t="s">
        <v>27</v>
      </c>
      <c r="C12" s="104"/>
    </row>
    <row r="13" spans="1:3" ht="15.75">
      <c r="A13" s="103"/>
      <c r="B13" s="104"/>
      <c r="C13" s="104"/>
    </row>
    <row r="14" spans="1:10" ht="15.75">
      <c r="A14" s="103"/>
      <c r="B14" s="343" t="s">
        <v>216</v>
      </c>
      <c r="C14" s="342"/>
      <c r="D14" s="342"/>
      <c r="E14" s="342"/>
      <c r="F14" s="342"/>
      <c r="G14" s="342"/>
      <c r="H14" s="342"/>
      <c r="I14" s="342"/>
      <c r="J14" s="342"/>
    </row>
    <row r="15" spans="1:10" ht="15.75">
      <c r="A15" s="103"/>
      <c r="B15" s="342"/>
      <c r="C15" s="342"/>
      <c r="D15" s="342"/>
      <c r="E15" s="342"/>
      <c r="F15" s="342"/>
      <c r="G15" s="342"/>
      <c r="H15" s="342"/>
      <c r="I15" s="342"/>
      <c r="J15" s="342"/>
    </row>
    <row r="16" spans="1:10" ht="31.5" customHeight="1">
      <c r="A16" s="103"/>
      <c r="B16" s="342"/>
      <c r="C16" s="342"/>
      <c r="D16" s="342"/>
      <c r="E16" s="342"/>
      <c r="F16" s="342"/>
      <c r="G16" s="342"/>
      <c r="H16" s="342"/>
      <c r="I16" s="342"/>
      <c r="J16" s="342"/>
    </row>
    <row r="17" spans="1:10" ht="15.75">
      <c r="A17" s="103"/>
      <c r="B17" s="295"/>
      <c r="C17" s="295"/>
      <c r="D17" s="295"/>
      <c r="E17" s="295"/>
      <c r="F17" s="295"/>
      <c r="G17" s="295"/>
      <c r="H17" s="295"/>
      <c r="I17" s="295"/>
      <c r="J17" s="295"/>
    </row>
    <row r="18" spans="1:10" ht="15.75" customHeight="1">
      <c r="A18" s="103"/>
      <c r="B18" s="343" t="s">
        <v>338</v>
      </c>
      <c r="C18" s="342"/>
      <c r="D18" s="342"/>
      <c r="E18" s="342"/>
      <c r="F18" s="342"/>
      <c r="G18" s="342"/>
      <c r="H18" s="342"/>
      <c r="I18" s="342"/>
      <c r="J18" s="342"/>
    </row>
    <row r="19" spans="1:10" ht="15.75">
      <c r="A19" s="103"/>
      <c r="B19" s="342"/>
      <c r="C19" s="342"/>
      <c r="D19" s="342"/>
      <c r="E19" s="342"/>
      <c r="F19" s="342"/>
      <c r="G19" s="342"/>
      <c r="H19" s="342"/>
      <c r="I19" s="342"/>
      <c r="J19" s="342"/>
    </row>
    <row r="20" spans="1:10" ht="48.75" customHeight="1">
      <c r="A20" s="103"/>
      <c r="B20" s="342"/>
      <c r="C20" s="342"/>
      <c r="D20" s="342"/>
      <c r="E20" s="342"/>
      <c r="F20" s="342"/>
      <c r="G20" s="342"/>
      <c r="H20" s="342"/>
      <c r="I20" s="342"/>
      <c r="J20" s="342"/>
    </row>
    <row r="21" spans="1:10" ht="15.75">
      <c r="A21" s="103"/>
      <c r="B21" s="295"/>
      <c r="C21" s="295"/>
      <c r="D21" s="295"/>
      <c r="E21" s="295"/>
      <c r="F21" s="295"/>
      <c r="G21" s="295"/>
      <c r="H21" s="295"/>
      <c r="I21" s="295"/>
      <c r="J21" s="295"/>
    </row>
    <row r="22" spans="1:10" ht="15.75">
      <c r="A22" s="103"/>
      <c r="B22" s="324" t="s">
        <v>252</v>
      </c>
      <c r="C22" s="247"/>
      <c r="D22" s="313" t="s">
        <v>222</v>
      </c>
      <c r="E22" s="295"/>
      <c r="F22" s="295"/>
      <c r="G22" s="295"/>
      <c r="H22" s="295"/>
      <c r="I22" s="295"/>
      <c r="J22" s="295"/>
    </row>
    <row r="23" spans="1:10" ht="15.75">
      <c r="A23" s="103"/>
      <c r="B23" s="324" t="s">
        <v>253</v>
      </c>
      <c r="C23" s="247"/>
      <c r="D23" s="315" t="s">
        <v>223</v>
      </c>
      <c r="E23" s="295"/>
      <c r="F23" s="295"/>
      <c r="G23" s="295"/>
      <c r="H23" s="295"/>
      <c r="I23" s="295"/>
      <c r="J23" s="295"/>
    </row>
    <row r="24" spans="1:12" ht="15.75">
      <c r="A24" s="103"/>
      <c r="B24" s="321" t="s">
        <v>238</v>
      </c>
      <c r="C24" s="141"/>
      <c r="D24" s="313" t="s">
        <v>225</v>
      </c>
      <c r="E24" s="141"/>
      <c r="F24" s="313"/>
      <c r="G24" s="313"/>
      <c r="H24" s="313"/>
      <c r="I24" s="313"/>
      <c r="J24" s="295"/>
      <c r="K24" s="105"/>
      <c r="L24" s="105"/>
    </row>
    <row r="25" spans="1:12" ht="15.75">
      <c r="A25" s="103"/>
      <c r="B25" s="322" t="s">
        <v>239</v>
      </c>
      <c r="C25" s="108"/>
      <c r="D25" s="314" t="s">
        <v>226</v>
      </c>
      <c r="E25" s="108"/>
      <c r="F25" s="315"/>
      <c r="G25" s="315"/>
      <c r="H25" s="315"/>
      <c r="I25" s="315"/>
      <c r="J25" s="295"/>
      <c r="K25" s="105"/>
      <c r="L25" s="105"/>
    </row>
    <row r="26" spans="1:12" ht="15.75">
      <c r="A26" s="103"/>
      <c r="B26" s="321" t="s">
        <v>240</v>
      </c>
      <c r="C26" s="141"/>
      <c r="D26" s="313" t="s">
        <v>227</v>
      </c>
      <c r="E26" s="313"/>
      <c r="F26" s="141"/>
      <c r="G26" s="141"/>
      <c r="H26" s="141"/>
      <c r="I26" s="141"/>
      <c r="J26" s="295"/>
      <c r="K26" s="105"/>
      <c r="L26" s="105"/>
    </row>
    <row r="27" spans="1:12" ht="15.75">
      <c r="A27" s="103"/>
      <c r="B27" s="322" t="s">
        <v>241</v>
      </c>
      <c r="C27" s="108"/>
      <c r="D27" s="314" t="s">
        <v>228</v>
      </c>
      <c r="E27" s="108"/>
      <c r="F27" s="295"/>
      <c r="G27" s="295"/>
      <c r="H27" s="295"/>
      <c r="I27" s="295"/>
      <c r="J27" s="295"/>
      <c r="K27" s="105"/>
      <c r="L27" s="105"/>
    </row>
    <row r="28" spans="1:12" ht="15.75">
      <c r="A28" s="103"/>
      <c r="B28" s="322" t="s">
        <v>254</v>
      </c>
      <c r="C28" s="314"/>
      <c r="D28" s="141" t="s">
        <v>224</v>
      </c>
      <c r="E28" s="108"/>
      <c r="F28" s="295"/>
      <c r="G28" s="295"/>
      <c r="H28" s="295"/>
      <c r="I28" s="295"/>
      <c r="J28" s="295"/>
      <c r="K28" s="105"/>
      <c r="L28" s="105"/>
    </row>
    <row r="29" spans="1:12" ht="15.75">
      <c r="A29" s="103"/>
      <c r="B29" s="321" t="s">
        <v>242</v>
      </c>
      <c r="C29" s="313"/>
      <c r="D29" s="313" t="s">
        <v>229</v>
      </c>
      <c r="E29" s="141"/>
      <c r="F29" s="295"/>
      <c r="G29" s="295"/>
      <c r="H29" s="295"/>
      <c r="I29" s="295"/>
      <c r="J29" s="295"/>
      <c r="K29" s="105"/>
      <c r="L29" s="105"/>
    </row>
    <row r="30" spans="1:12" ht="15.75">
      <c r="A30" s="103"/>
      <c r="B30" s="321"/>
      <c r="C30" s="313"/>
      <c r="D30" s="313"/>
      <c r="E30" s="141"/>
      <c r="F30" s="295"/>
      <c r="G30" s="295"/>
      <c r="H30" s="295"/>
      <c r="I30" s="295"/>
      <c r="J30" s="295"/>
      <c r="K30" s="105"/>
      <c r="L30" s="105"/>
    </row>
    <row r="31" spans="1:14" ht="15.75">
      <c r="A31" s="103"/>
      <c r="B31" s="321" t="s">
        <v>243</v>
      </c>
      <c r="C31" s="313"/>
      <c r="D31" s="313" t="s">
        <v>234</v>
      </c>
      <c r="E31" s="141"/>
      <c r="F31" s="313"/>
      <c r="G31" s="313"/>
      <c r="H31" s="313"/>
      <c r="I31" s="313"/>
      <c r="J31" s="313"/>
      <c r="K31" s="313"/>
      <c r="L31" s="313"/>
      <c r="M31" s="309"/>
      <c r="N31" s="311"/>
    </row>
    <row r="32" spans="1:14" ht="15.75">
      <c r="A32" s="103"/>
      <c r="B32" s="321" t="s">
        <v>244</v>
      </c>
      <c r="C32" s="313"/>
      <c r="D32" s="313" t="s">
        <v>235</v>
      </c>
      <c r="E32" s="141"/>
      <c r="F32" s="313"/>
      <c r="G32" s="313"/>
      <c r="H32" s="313"/>
      <c r="I32" s="313"/>
      <c r="J32" s="141"/>
      <c r="K32" s="313"/>
      <c r="L32" s="313"/>
      <c r="M32" s="309"/>
      <c r="N32" s="312"/>
    </row>
    <row r="33" spans="1:14" ht="15.75">
      <c r="A33" s="103"/>
      <c r="B33" s="321" t="s">
        <v>245</v>
      </c>
      <c r="C33" s="313"/>
      <c r="D33" s="313" t="s">
        <v>236</v>
      </c>
      <c r="E33" s="141"/>
      <c r="F33" s="313"/>
      <c r="G33" s="313"/>
      <c r="H33" s="313"/>
      <c r="I33" s="313"/>
      <c r="J33" s="141"/>
      <c r="K33" s="313"/>
      <c r="L33" s="313"/>
      <c r="M33" s="309"/>
      <c r="N33" s="312"/>
    </row>
    <row r="34" spans="1:14" ht="15.75">
      <c r="A34" s="103"/>
      <c r="B34" s="324" t="s">
        <v>255</v>
      </c>
      <c r="C34" s="141"/>
      <c r="D34" s="247" t="s">
        <v>230</v>
      </c>
      <c r="E34" s="141"/>
      <c r="F34" s="313"/>
      <c r="G34" s="313"/>
      <c r="H34" s="313"/>
      <c r="I34" s="313"/>
      <c r="J34" s="141"/>
      <c r="K34" s="313"/>
      <c r="L34" s="313"/>
      <c r="M34" s="309"/>
      <c r="N34" s="312"/>
    </row>
    <row r="35" spans="1:14" ht="15.75">
      <c r="A35" s="103"/>
      <c r="B35" s="321" t="s">
        <v>246</v>
      </c>
      <c r="C35" s="313"/>
      <c r="D35" s="313" t="s">
        <v>237</v>
      </c>
      <c r="E35" s="141"/>
      <c r="F35" s="313"/>
      <c r="G35" s="313"/>
      <c r="H35" s="313"/>
      <c r="I35" s="313"/>
      <c r="J35" s="141"/>
      <c r="K35" s="313"/>
      <c r="L35" s="316"/>
      <c r="M35" s="309"/>
      <c r="N35" s="312"/>
    </row>
    <row r="36" spans="1:14" ht="15.75">
      <c r="A36" s="103"/>
      <c r="B36" s="321" t="s">
        <v>247</v>
      </c>
      <c r="C36" s="313"/>
      <c r="D36" s="343" t="s">
        <v>320</v>
      </c>
      <c r="E36" s="342"/>
      <c r="F36" s="342"/>
      <c r="G36" s="342"/>
      <c r="H36" s="342"/>
      <c r="I36" s="342"/>
      <c r="J36" s="342"/>
      <c r="K36" s="342"/>
      <c r="L36" s="342"/>
      <c r="M36" s="309"/>
      <c r="N36" s="312"/>
    </row>
    <row r="37" spans="1:14" ht="15.75">
      <c r="A37" s="103"/>
      <c r="B37" s="313"/>
      <c r="C37" s="313"/>
      <c r="D37" s="317" t="s">
        <v>321</v>
      </c>
      <c r="E37" s="141"/>
      <c r="F37" s="313"/>
      <c r="G37" s="313"/>
      <c r="H37" s="313"/>
      <c r="I37" s="313"/>
      <c r="J37" s="141"/>
      <c r="K37" s="313"/>
      <c r="L37" s="313"/>
      <c r="M37" s="309"/>
      <c r="N37" s="311"/>
    </row>
    <row r="38" spans="1:14" ht="15.75">
      <c r="A38" s="103"/>
      <c r="B38" s="324" t="s">
        <v>256</v>
      </c>
      <c r="C38" s="141"/>
      <c r="D38" s="247" t="s">
        <v>231</v>
      </c>
      <c r="E38" s="141"/>
      <c r="F38" s="313"/>
      <c r="G38" s="313"/>
      <c r="H38" s="313"/>
      <c r="I38" s="313"/>
      <c r="J38" s="141"/>
      <c r="K38" s="313"/>
      <c r="L38" s="313"/>
      <c r="M38" s="309"/>
      <c r="N38" s="311"/>
    </row>
    <row r="39" spans="1:14" ht="15.75">
      <c r="A39" s="103"/>
      <c r="B39" s="324" t="s">
        <v>257</v>
      </c>
      <c r="C39" s="141"/>
      <c r="D39" s="247" t="s">
        <v>232</v>
      </c>
      <c r="E39" s="141"/>
      <c r="F39" s="313"/>
      <c r="G39" s="313"/>
      <c r="H39" s="313"/>
      <c r="I39" s="313"/>
      <c r="J39" s="141"/>
      <c r="K39" s="313"/>
      <c r="L39" s="313"/>
      <c r="M39" s="309"/>
      <c r="N39" s="311"/>
    </row>
    <row r="40" spans="1:14" ht="15.75">
      <c r="A40" s="103"/>
      <c r="B40" s="324" t="s">
        <v>258</v>
      </c>
      <c r="C40" s="141"/>
      <c r="D40" s="247" t="s">
        <v>233</v>
      </c>
      <c r="E40" s="141"/>
      <c r="F40" s="313"/>
      <c r="G40" s="313"/>
      <c r="H40" s="313"/>
      <c r="I40" s="313"/>
      <c r="J40" s="141"/>
      <c r="K40" s="313"/>
      <c r="L40" s="313"/>
      <c r="M40" s="309"/>
      <c r="N40" s="311"/>
    </row>
    <row r="41" spans="1:14" ht="15.75">
      <c r="A41" s="103"/>
      <c r="B41" s="313"/>
      <c r="C41" s="313"/>
      <c r="D41" s="317"/>
      <c r="E41" s="141"/>
      <c r="F41" s="313"/>
      <c r="G41" s="313"/>
      <c r="H41" s="313"/>
      <c r="I41" s="313"/>
      <c r="J41" s="141"/>
      <c r="K41" s="313"/>
      <c r="L41" s="313"/>
      <c r="M41" s="309"/>
      <c r="N41" s="311"/>
    </row>
    <row r="42" spans="1:12" ht="15.75">
      <c r="A42" s="103"/>
      <c r="B42" s="341" t="s">
        <v>322</v>
      </c>
      <c r="C42" s="342"/>
      <c r="D42" s="342"/>
      <c r="E42" s="342"/>
      <c r="F42" s="342"/>
      <c r="G42" s="342"/>
      <c r="H42" s="342"/>
      <c r="I42" s="342"/>
      <c r="J42" s="342"/>
      <c r="K42" s="105"/>
      <c r="L42" s="105"/>
    </row>
    <row r="43" spans="1:12" ht="15.75">
      <c r="A43" s="103"/>
      <c r="B43" s="342"/>
      <c r="C43" s="342"/>
      <c r="D43" s="342"/>
      <c r="E43" s="342"/>
      <c r="F43" s="342"/>
      <c r="G43" s="342"/>
      <c r="H43" s="342"/>
      <c r="I43" s="342"/>
      <c r="J43" s="342"/>
      <c r="K43" s="105"/>
      <c r="L43" s="105"/>
    </row>
    <row r="44" spans="1:12" ht="15.75">
      <c r="A44" s="103"/>
      <c r="B44" s="342"/>
      <c r="C44" s="342"/>
      <c r="D44" s="342"/>
      <c r="E44" s="342"/>
      <c r="F44" s="342"/>
      <c r="G44" s="342"/>
      <c r="H44" s="342"/>
      <c r="I44" s="342"/>
      <c r="J44" s="342"/>
      <c r="K44" s="105"/>
      <c r="L44" s="105"/>
    </row>
    <row r="45" spans="1:12" ht="15.75">
      <c r="A45" s="103"/>
      <c r="B45" s="295"/>
      <c r="C45" s="295"/>
      <c r="D45" s="295"/>
      <c r="E45" s="295"/>
      <c r="F45" s="295"/>
      <c r="G45" s="295"/>
      <c r="H45" s="295"/>
      <c r="I45" s="295"/>
      <c r="J45" s="295"/>
      <c r="K45" s="105"/>
      <c r="L45" s="105"/>
    </row>
    <row r="46" spans="1:12" ht="15.75">
      <c r="A46" s="103"/>
      <c r="B46" s="341" t="s">
        <v>248</v>
      </c>
      <c r="C46" s="342"/>
      <c r="D46" s="342"/>
      <c r="E46" s="342"/>
      <c r="F46" s="342"/>
      <c r="G46" s="342"/>
      <c r="H46" s="342"/>
      <c r="I46" s="342"/>
      <c r="J46" s="342"/>
      <c r="K46" s="105"/>
      <c r="L46" s="105"/>
    </row>
    <row r="47" spans="1:12" ht="15.75">
      <c r="A47" s="103"/>
      <c r="B47" s="295"/>
      <c r="C47" s="295"/>
      <c r="D47" s="295"/>
      <c r="E47" s="295"/>
      <c r="F47" s="295"/>
      <c r="G47" s="295"/>
      <c r="H47" s="295"/>
      <c r="I47" s="295"/>
      <c r="J47" s="295"/>
      <c r="K47" s="105"/>
      <c r="L47" s="105"/>
    </row>
    <row r="48" spans="1:12" ht="15.75">
      <c r="A48" s="103"/>
      <c r="B48" s="341" t="s">
        <v>259</v>
      </c>
      <c r="C48" s="342"/>
      <c r="D48" s="342"/>
      <c r="E48" s="342"/>
      <c r="F48" s="342"/>
      <c r="G48" s="342"/>
      <c r="H48" s="342"/>
      <c r="I48" s="342"/>
      <c r="J48" s="342"/>
      <c r="K48" s="105"/>
      <c r="L48" s="105"/>
    </row>
    <row r="49" spans="1:12" ht="15.75">
      <c r="A49" s="103"/>
      <c r="B49" s="295"/>
      <c r="C49" s="295"/>
      <c r="D49" s="295"/>
      <c r="E49" s="295"/>
      <c r="F49" s="295"/>
      <c r="G49" s="295"/>
      <c r="H49" s="295"/>
      <c r="I49" s="295"/>
      <c r="J49" s="295"/>
      <c r="K49" s="105"/>
      <c r="L49" s="105"/>
    </row>
    <row r="50" spans="1:14" ht="15.75">
      <c r="A50" s="103"/>
      <c r="B50" s="341" t="s">
        <v>249</v>
      </c>
      <c r="C50" s="342"/>
      <c r="D50" s="342"/>
      <c r="E50" s="342"/>
      <c r="F50" s="342"/>
      <c r="G50" s="342"/>
      <c r="H50" s="342"/>
      <c r="I50" s="342"/>
      <c r="J50" s="342"/>
      <c r="K50" s="313"/>
      <c r="L50" s="318"/>
      <c r="M50" s="309"/>
      <c r="N50" s="311"/>
    </row>
    <row r="51" spans="1:14" ht="15.75">
      <c r="A51" s="103"/>
      <c r="B51" s="323"/>
      <c r="C51" s="295"/>
      <c r="D51" s="295"/>
      <c r="E51" s="295"/>
      <c r="F51" s="295"/>
      <c r="G51" s="295"/>
      <c r="H51" s="295"/>
      <c r="I51" s="295"/>
      <c r="J51" s="295"/>
      <c r="K51" s="313"/>
      <c r="L51" s="318"/>
      <c r="M51" s="309"/>
      <c r="N51" s="311"/>
    </row>
    <row r="52" spans="1:14" ht="15.75">
      <c r="A52" s="103"/>
      <c r="B52" s="341" t="s">
        <v>260</v>
      </c>
      <c r="C52" s="342"/>
      <c r="D52" s="342"/>
      <c r="E52" s="342"/>
      <c r="F52" s="342"/>
      <c r="G52" s="342"/>
      <c r="H52" s="342"/>
      <c r="I52" s="342"/>
      <c r="J52" s="342"/>
      <c r="K52" s="313"/>
      <c r="L52" s="318"/>
      <c r="M52" s="309"/>
      <c r="N52" s="311"/>
    </row>
    <row r="53" spans="1:14" ht="15.75">
      <c r="A53" s="103"/>
      <c r="B53" s="313"/>
      <c r="C53" s="313"/>
      <c r="D53" s="313"/>
      <c r="E53" s="313"/>
      <c r="F53" s="313"/>
      <c r="G53" s="313"/>
      <c r="H53" s="313"/>
      <c r="I53" s="313"/>
      <c r="J53" s="313"/>
      <c r="K53" s="313"/>
      <c r="L53" s="316"/>
      <c r="M53" s="309"/>
      <c r="N53" s="311"/>
    </row>
    <row r="54" spans="1:14" ht="15.75">
      <c r="A54" s="103"/>
      <c r="B54" s="341" t="s">
        <v>250</v>
      </c>
      <c r="C54" s="342"/>
      <c r="D54" s="342"/>
      <c r="E54" s="342"/>
      <c r="F54" s="342"/>
      <c r="G54" s="342"/>
      <c r="H54" s="342"/>
      <c r="I54" s="342"/>
      <c r="J54" s="342"/>
      <c r="K54" s="313"/>
      <c r="L54" s="107"/>
      <c r="M54" s="309"/>
      <c r="N54" s="311"/>
    </row>
    <row r="55" spans="1:14" ht="18" customHeight="1">
      <c r="A55" s="103"/>
      <c r="B55" s="342"/>
      <c r="C55" s="342"/>
      <c r="D55" s="342"/>
      <c r="E55" s="342"/>
      <c r="F55" s="342"/>
      <c r="G55" s="342"/>
      <c r="H55" s="342"/>
      <c r="I55" s="342"/>
      <c r="J55" s="342"/>
      <c r="K55" s="313"/>
      <c r="L55" s="107"/>
      <c r="M55" s="309"/>
      <c r="N55" s="311"/>
    </row>
    <row r="56" spans="1:14" ht="15.75">
      <c r="A56" s="103"/>
      <c r="B56" s="319"/>
      <c r="C56" s="319"/>
      <c r="D56" s="319"/>
      <c r="E56" s="319"/>
      <c r="F56" s="319"/>
      <c r="G56" s="319"/>
      <c r="H56" s="319"/>
      <c r="I56" s="319"/>
      <c r="J56" s="313"/>
      <c r="K56" s="313"/>
      <c r="L56" s="107"/>
      <c r="M56" s="309"/>
      <c r="N56" s="311"/>
    </row>
    <row r="57" spans="1:14" ht="15.75">
      <c r="A57" s="103"/>
      <c r="B57" s="341" t="s">
        <v>251</v>
      </c>
      <c r="C57" s="342"/>
      <c r="D57" s="342"/>
      <c r="E57" s="342"/>
      <c r="F57" s="342"/>
      <c r="G57" s="342"/>
      <c r="H57" s="342"/>
      <c r="I57" s="342"/>
      <c r="J57" s="342"/>
      <c r="K57" s="313"/>
      <c r="L57" s="107"/>
      <c r="M57" s="309"/>
      <c r="N57" s="311"/>
    </row>
    <row r="58" spans="1:14" ht="15.75">
      <c r="A58" s="103"/>
      <c r="B58" s="320"/>
      <c r="C58" s="320"/>
      <c r="D58" s="320"/>
      <c r="E58" s="320"/>
      <c r="F58" s="320"/>
      <c r="G58" s="320"/>
      <c r="H58" s="320"/>
      <c r="I58" s="320"/>
      <c r="J58" s="320"/>
      <c r="K58" s="320"/>
      <c r="L58" s="108"/>
      <c r="M58" s="310"/>
      <c r="N58" s="310"/>
    </row>
    <row r="59" spans="1:14" ht="15.75">
      <c r="A59" s="103"/>
      <c r="B59" s="341" t="s">
        <v>261</v>
      </c>
      <c r="C59" s="342"/>
      <c r="D59" s="342"/>
      <c r="E59" s="342"/>
      <c r="F59" s="342"/>
      <c r="G59" s="342"/>
      <c r="H59" s="342"/>
      <c r="I59" s="342"/>
      <c r="J59" s="342"/>
      <c r="K59" s="320"/>
      <c r="L59" s="108"/>
      <c r="M59" s="310"/>
      <c r="N59" s="310"/>
    </row>
    <row r="60" spans="1:14" ht="15.75">
      <c r="A60" s="103"/>
      <c r="B60" s="323"/>
      <c r="C60" s="295"/>
      <c r="D60" s="295"/>
      <c r="E60" s="295"/>
      <c r="F60" s="295"/>
      <c r="G60" s="295"/>
      <c r="H60" s="295"/>
      <c r="I60" s="295"/>
      <c r="J60" s="295"/>
      <c r="K60" s="320"/>
      <c r="L60" s="108"/>
      <c r="M60" s="310"/>
      <c r="N60" s="310"/>
    </row>
    <row r="61" spans="1:14" ht="15.75">
      <c r="A61" s="103"/>
      <c r="B61" s="341" t="s">
        <v>337</v>
      </c>
      <c r="C61" s="342"/>
      <c r="D61" s="342"/>
      <c r="E61" s="342"/>
      <c r="F61" s="342"/>
      <c r="G61" s="342"/>
      <c r="H61" s="342"/>
      <c r="I61" s="342"/>
      <c r="J61" s="342"/>
      <c r="K61" s="320"/>
      <c r="L61" s="108"/>
      <c r="M61" s="310"/>
      <c r="N61" s="310"/>
    </row>
    <row r="62" spans="1:14" ht="15.75">
      <c r="A62" s="103"/>
      <c r="B62" s="320"/>
      <c r="C62" s="320"/>
      <c r="D62" s="320"/>
      <c r="E62" s="320"/>
      <c r="F62" s="320"/>
      <c r="G62" s="320"/>
      <c r="H62" s="320"/>
      <c r="I62" s="320"/>
      <c r="J62" s="320"/>
      <c r="K62" s="320"/>
      <c r="L62" s="108"/>
      <c r="M62" s="310"/>
      <c r="N62" s="310"/>
    </row>
    <row r="63" spans="1:14" ht="15.75">
      <c r="A63" s="103"/>
      <c r="B63" s="343" t="s">
        <v>339</v>
      </c>
      <c r="C63" s="342"/>
      <c r="D63" s="342"/>
      <c r="E63" s="342"/>
      <c r="F63" s="342"/>
      <c r="G63" s="342"/>
      <c r="H63" s="342"/>
      <c r="I63" s="342"/>
      <c r="J63" s="342"/>
      <c r="K63" s="320"/>
      <c r="L63" s="108"/>
      <c r="M63" s="310"/>
      <c r="N63" s="310"/>
    </row>
    <row r="64" spans="1:14" ht="31.5" customHeight="1">
      <c r="A64" s="103"/>
      <c r="B64" s="342"/>
      <c r="C64" s="342"/>
      <c r="D64" s="342"/>
      <c r="E64" s="342"/>
      <c r="F64" s="342"/>
      <c r="G64" s="342"/>
      <c r="H64" s="342"/>
      <c r="I64" s="342"/>
      <c r="J64" s="342"/>
      <c r="K64" s="320"/>
      <c r="L64" s="108"/>
      <c r="M64" s="310"/>
      <c r="N64" s="310"/>
    </row>
    <row r="65" spans="1:14" ht="19.5" customHeight="1">
      <c r="A65" s="103"/>
      <c r="B65" s="295"/>
      <c r="C65" s="295"/>
      <c r="D65" s="295"/>
      <c r="E65" s="295"/>
      <c r="F65" s="295"/>
      <c r="G65" s="295"/>
      <c r="H65" s="295"/>
      <c r="I65" s="295"/>
      <c r="J65" s="295"/>
      <c r="K65" s="320"/>
      <c r="L65" s="108"/>
      <c r="M65" s="310"/>
      <c r="N65" s="310"/>
    </row>
    <row r="66" spans="1:14" ht="17.25" customHeight="1">
      <c r="A66" s="103"/>
      <c r="B66" s="344" t="s">
        <v>263</v>
      </c>
      <c r="C66" s="345"/>
      <c r="D66" s="345"/>
      <c r="E66" s="345"/>
      <c r="F66" s="345"/>
      <c r="G66" s="345"/>
      <c r="H66" s="345"/>
      <c r="I66" s="345"/>
      <c r="J66" s="345"/>
      <c r="K66" s="320"/>
      <c r="L66" s="108"/>
      <c r="M66" s="310"/>
      <c r="N66" s="310"/>
    </row>
    <row r="67" spans="1:14" ht="17.25" customHeight="1">
      <c r="A67" s="103"/>
      <c r="B67" s="295"/>
      <c r="C67" s="295"/>
      <c r="D67" s="295"/>
      <c r="E67" s="295"/>
      <c r="F67" s="295"/>
      <c r="G67" s="295"/>
      <c r="H67" s="295"/>
      <c r="I67" s="295"/>
      <c r="J67" s="295"/>
      <c r="K67" s="320"/>
      <c r="L67" s="108"/>
      <c r="M67" s="310"/>
      <c r="N67" s="310"/>
    </row>
    <row r="68" spans="1:14" ht="17.25" customHeight="1">
      <c r="A68" s="103"/>
      <c r="B68" s="343" t="s">
        <v>264</v>
      </c>
      <c r="C68" s="342"/>
      <c r="D68" s="342"/>
      <c r="E68" s="342"/>
      <c r="F68" s="342"/>
      <c r="G68" s="342"/>
      <c r="H68" s="342"/>
      <c r="I68" s="342"/>
      <c r="J68" s="342"/>
      <c r="K68" s="320"/>
      <c r="L68" s="108"/>
      <c r="M68" s="310"/>
      <c r="N68" s="310"/>
    </row>
    <row r="69" spans="1:14" ht="75.75" customHeight="1">
      <c r="A69" s="103"/>
      <c r="B69" s="342"/>
      <c r="C69" s="342"/>
      <c r="D69" s="342"/>
      <c r="E69" s="342"/>
      <c r="F69" s="342"/>
      <c r="G69" s="342"/>
      <c r="H69" s="342"/>
      <c r="I69" s="342"/>
      <c r="J69" s="342"/>
      <c r="K69" s="320"/>
      <c r="L69" s="108"/>
      <c r="M69" s="310"/>
      <c r="N69" s="310"/>
    </row>
    <row r="70" spans="1:14" ht="17.25" customHeight="1">
      <c r="A70" s="103"/>
      <c r="B70" s="295"/>
      <c r="C70" s="295"/>
      <c r="D70" s="295"/>
      <c r="E70" s="295"/>
      <c r="F70" s="295"/>
      <c r="G70" s="295"/>
      <c r="H70" s="295"/>
      <c r="I70" s="295"/>
      <c r="J70" s="295"/>
      <c r="K70" s="320"/>
      <c r="L70" s="108"/>
      <c r="M70" s="310"/>
      <c r="N70" s="310"/>
    </row>
    <row r="71" spans="1:14" ht="17.25" customHeight="1">
      <c r="A71" s="103"/>
      <c r="B71" s="343" t="s">
        <v>262</v>
      </c>
      <c r="C71" s="342"/>
      <c r="D71" s="342"/>
      <c r="E71" s="342"/>
      <c r="F71" s="342"/>
      <c r="G71" s="342"/>
      <c r="H71" s="342"/>
      <c r="I71" s="342"/>
      <c r="J71" s="342"/>
      <c r="K71" s="320"/>
      <c r="L71" s="108"/>
      <c r="M71" s="310"/>
      <c r="N71" s="310"/>
    </row>
    <row r="72" spans="1:14" ht="30.75" customHeight="1">
      <c r="A72" s="103"/>
      <c r="B72" s="342"/>
      <c r="C72" s="342"/>
      <c r="D72" s="342"/>
      <c r="E72" s="342"/>
      <c r="F72" s="342"/>
      <c r="G72" s="342"/>
      <c r="H72" s="342"/>
      <c r="I72" s="342"/>
      <c r="J72" s="342"/>
      <c r="K72" s="320"/>
      <c r="L72" s="108"/>
      <c r="M72" s="310"/>
      <c r="N72" s="310"/>
    </row>
    <row r="73" spans="1:14" ht="17.25" customHeight="1">
      <c r="A73" s="103"/>
      <c r="B73" s="295"/>
      <c r="C73" s="295"/>
      <c r="D73" s="295"/>
      <c r="E73" s="295"/>
      <c r="F73" s="295"/>
      <c r="G73" s="295"/>
      <c r="H73" s="295"/>
      <c r="I73" s="295"/>
      <c r="J73" s="295"/>
      <c r="K73" s="320"/>
      <c r="L73" s="108"/>
      <c r="M73" s="310"/>
      <c r="N73" s="310"/>
    </row>
    <row r="74" spans="1:14" ht="17.25" customHeight="1">
      <c r="A74" s="103"/>
      <c r="B74" s="331" t="s">
        <v>314</v>
      </c>
      <c r="C74" s="295"/>
      <c r="D74" s="295"/>
      <c r="E74" s="295"/>
      <c r="F74" s="295"/>
      <c r="G74" s="295"/>
      <c r="H74" s="295"/>
      <c r="I74" s="295"/>
      <c r="J74" s="295"/>
      <c r="K74" s="320"/>
      <c r="L74" s="108"/>
      <c r="M74" s="310"/>
      <c r="N74" s="310"/>
    </row>
    <row r="75" spans="1:14" ht="17.25" customHeight="1">
      <c r="A75" s="103"/>
      <c r="B75" s="330"/>
      <c r="C75" s="295"/>
      <c r="D75" s="295"/>
      <c r="E75" s="295"/>
      <c r="F75" s="295"/>
      <c r="G75" s="295"/>
      <c r="H75" s="295"/>
      <c r="I75" s="295"/>
      <c r="J75" s="295"/>
      <c r="K75" s="320"/>
      <c r="L75" s="108"/>
      <c r="M75" s="310"/>
      <c r="N75" s="310"/>
    </row>
    <row r="76" spans="1:14" ht="18" customHeight="1">
      <c r="A76" s="103"/>
      <c r="B76" s="351" t="s">
        <v>335</v>
      </c>
      <c r="C76" s="342"/>
      <c r="D76" s="342"/>
      <c r="E76" s="342"/>
      <c r="F76" s="342"/>
      <c r="G76" s="342"/>
      <c r="H76" s="342"/>
      <c r="I76" s="342"/>
      <c r="J76" s="342"/>
      <c r="K76" s="320"/>
      <c r="L76" s="108"/>
      <c r="M76" s="310"/>
      <c r="N76" s="310"/>
    </row>
    <row r="77" spans="1:14" ht="60" customHeight="1">
      <c r="A77" s="103"/>
      <c r="B77" s="342"/>
      <c r="C77" s="342"/>
      <c r="D77" s="342"/>
      <c r="E77" s="342"/>
      <c r="F77" s="342"/>
      <c r="G77" s="342"/>
      <c r="H77" s="342"/>
      <c r="I77" s="342"/>
      <c r="J77" s="342"/>
      <c r="K77" s="320"/>
      <c r="L77" s="108"/>
      <c r="M77" s="310"/>
      <c r="N77" s="310"/>
    </row>
    <row r="78" spans="1:14" ht="17.25" customHeight="1">
      <c r="A78" s="103"/>
      <c r="B78" s="295"/>
      <c r="C78" s="295"/>
      <c r="D78" s="295"/>
      <c r="E78" s="295"/>
      <c r="F78" s="295"/>
      <c r="G78" s="295"/>
      <c r="H78" s="295"/>
      <c r="I78" s="295"/>
      <c r="J78" s="295"/>
      <c r="K78" s="320"/>
      <c r="L78" s="108"/>
      <c r="M78" s="310"/>
      <c r="N78" s="310"/>
    </row>
    <row r="79" spans="1:14" ht="17.25" customHeight="1">
      <c r="A79" s="103"/>
      <c r="B79" s="351" t="s">
        <v>336</v>
      </c>
      <c r="C79" s="342"/>
      <c r="D79" s="342"/>
      <c r="E79" s="342"/>
      <c r="F79" s="342"/>
      <c r="G79" s="342"/>
      <c r="H79" s="342"/>
      <c r="I79" s="342"/>
      <c r="J79" s="342"/>
      <c r="K79" s="320"/>
      <c r="L79" s="108"/>
      <c r="M79" s="310"/>
      <c r="N79" s="310"/>
    </row>
    <row r="80" spans="1:14" ht="60.75" customHeight="1">
      <c r="A80" s="103"/>
      <c r="B80" s="342"/>
      <c r="C80" s="342"/>
      <c r="D80" s="342"/>
      <c r="E80" s="342"/>
      <c r="F80" s="342"/>
      <c r="G80" s="342"/>
      <c r="H80" s="342"/>
      <c r="I80" s="342"/>
      <c r="J80" s="342"/>
      <c r="K80" s="320"/>
      <c r="L80" s="108"/>
      <c r="M80" s="310"/>
      <c r="N80" s="310"/>
    </row>
    <row r="81" spans="1:14" ht="17.25" customHeight="1">
      <c r="A81" s="103"/>
      <c r="B81" s="295"/>
      <c r="C81" s="295"/>
      <c r="D81" s="295"/>
      <c r="E81" s="295"/>
      <c r="F81" s="295"/>
      <c r="G81" s="295"/>
      <c r="H81" s="295"/>
      <c r="I81" s="295"/>
      <c r="J81" s="295"/>
      <c r="K81" s="320"/>
      <c r="L81" s="108"/>
      <c r="M81" s="310"/>
      <c r="N81" s="310"/>
    </row>
    <row r="82" spans="1:14" ht="17.25" customHeight="1">
      <c r="A82" s="103"/>
      <c r="B82" s="295"/>
      <c r="C82" s="295"/>
      <c r="D82" s="295"/>
      <c r="E82" s="295"/>
      <c r="F82" s="295"/>
      <c r="G82" s="295"/>
      <c r="H82" s="295"/>
      <c r="I82" s="295"/>
      <c r="J82" s="295"/>
      <c r="K82" s="320"/>
      <c r="L82" s="108"/>
      <c r="M82" s="310"/>
      <c r="N82" s="310"/>
    </row>
    <row r="83" spans="1:3" ht="13.5" customHeight="1">
      <c r="A83" s="103" t="s">
        <v>75</v>
      </c>
      <c r="B83" s="104" t="s">
        <v>28</v>
      </c>
      <c r="C83" s="104"/>
    </row>
    <row r="84" spans="1:3" ht="15.75">
      <c r="A84" s="103"/>
      <c r="B84" s="104"/>
      <c r="C84" s="104"/>
    </row>
    <row r="85" spans="1:10" ht="15.75">
      <c r="A85" s="103"/>
      <c r="B85" s="343" t="s">
        <v>196</v>
      </c>
      <c r="C85" s="342"/>
      <c r="D85" s="342"/>
      <c r="E85" s="342"/>
      <c r="F85" s="342"/>
      <c r="G85" s="342"/>
      <c r="H85" s="342"/>
      <c r="I85" s="342"/>
      <c r="J85" s="342"/>
    </row>
    <row r="86" spans="1:10" ht="15.75">
      <c r="A86" s="103"/>
      <c r="B86" s="343" t="s">
        <v>10</v>
      </c>
      <c r="C86" s="342"/>
      <c r="D86" s="342"/>
      <c r="E86" s="342"/>
      <c r="F86" s="342"/>
      <c r="G86" s="342"/>
      <c r="H86" s="342"/>
      <c r="I86" s="342"/>
      <c r="J86" s="342"/>
    </row>
    <row r="87" spans="1:10" ht="15.75">
      <c r="A87" s="103"/>
      <c r="B87" s="108"/>
      <c r="C87" s="108"/>
      <c r="D87" s="108"/>
      <c r="E87" s="108"/>
      <c r="F87" s="108"/>
      <c r="G87" s="108"/>
      <c r="H87" s="108"/>
      <c r="I87" s="108"/>
      <c r="J87" s="108"/>
    </row>
    <row r="88" spans="1:3" ht="15.75">
      <c r="A88" s="103"/>
      <c r="B88" s="104"/>
      <c r="C88" s="104"/>
    </row>
    <row r="89" spans="1:3" ht="15.75">
      <c r="A89" s="103" t="s">
        <v>76</v>
      </c>
      <c r="B89" s="104" t="s">
        <v>29</v>
      </c>
      <c r="C89" s="104"/>
    </row>
    <row r="90" spans="1:3" ht="15.75">
      <c r="A90" s="103"/>
      <c r="B90" s="104"/>
      <c r="C90" s="104"/>
    </row>
    <row r="91" spans="1:10" ht="30.75" customHeight="1">
      <c r="A91" s="103"/>
      <c r="B91" s="343" t="s">
        <v>341</v>
      </c>
      <c r="C91" s="342"/>
      <c r="D91" s="342"/>
      <c r="E91" s="342"/>
      <c r="F91" s="342"/>
      <c r="G91" s="342"/>
      <c r="H91" s="342"/>
      <c r="I91" s="342"/>
      <c r="J91" s="342"/>
    </row>
    <row r="92" spans="1:3" ht="15.75">
      <c r="A92" s="103"/>
      <c r="C92" s="104"/>
    </row>
    <row r="93" spans="1:3" ht="15.75">
      <c r="A93" s="103"/>
      <c r="B93" s="104"/>
      <c r="C93" s="104"/>
    </row>
    <row r="94" spans="1:3" ht="15.75">
      <c r="A94" s="103" t="s">
        <v>77</v>
      </c>
      <c r="B94" s="104" t="s">
        <v>30</v>
      </c>
      <c r="C94" s="104"/>
    </row>
    <row r="95" spans="1:3" ht="15.75">
      <c r="A95" s="103"/>
      <c r="B95" s="104"/>
      <c r="C95" s="104"/>
    </row>
    <row r="96" spans="1:10" ht="16.5" customHeight="1">
      <c r="A96" s="103"/>
      <c r="B96" s="106" t="s">
        <v>164</v>
      </c>
      <c r="C96" s="107"/>
      <c r="D96" s="107"/>
      <c r="E96" s="107"/>
      <c r="F96" s="107"/>
      <c r="G96" s="107"/>
      <c r="H96" s="107"/>
      <c r="I96" s="107"/>
      <c r="J96" s="107"/>
    </row>
    <row r="97" spans="1:10" ht="15.75">
      <c r="A97" s="103"/>
      <c r="B97" s="108"/>
      <c r="C97" s="108"/>
      <c r="D97" s="108"/>
      <c r="E97" s="108"/>
      <c r="F97" s="108"/>
      <c r="G97" s="108"/>
      <c r="H97" s="108"/>
      <c r="I97" s="108"/>
      <c r="J97" s="108"/>
    </row>
    <row r="98" spans="1:3" ht="15.75">
      <c r="A98" s="103"/>
      <c r="C98" s="104"/>
    </row>
    <row r="99" spans="1:3" ht="15.75">
      <c r="A99" s="109" t="s">
        <v>78</v>
      </c>
      <c r="B99" s="104" t="s">
        <v>31</v>
      </c>
      <c r="C99" s="104"/>
    </row>
    <row r="100" spans="1:3" ht="15.75">
      <c r="A100" s="103"/>
      <c r="B100" s="104"/>
      <c r="C100" s="104"/>
    </row>
    <row r="101" spans="1:3" ht="15.75">
      <c r="A101" s="103"/>
      <c r="B101" s="105" t="s">
        <v>120</v>
      </c>
      <c r="C101" s="104"/>
    </row>
    <row r="102" spans="1:3" ht="15.75">
      <c r="A102" s="103"/>
      <c r="B102" s="104"/>
      <c r="C102" s="104"/>
    </row>
    <row r="103" spans="1:3" ht="15.75">
      <c r="A103" s="103"/>
      <c r="B103" s="104"/>
      <c r="C103" s="104"/>
    </row>
    <row r="104" spans="1:3" ht="15.75">
      <c r="A104" s="103" t="s">
        <v>79</v>
      </c>
      <c r="B104" s="104" t="s">
        <v>22</v>
      </c>
      <c r="C104" s="104"/>
    </row>
    <row r="105" spans="1:3" ht="15.75">
      <c r="A105" s="103"/>
      <c r="B105" s="104"/>
      <c r="C105" s="104"/>
    </row>
    <row r="106" spans="1:10" ht="14.25" customHeight="1">
      <c r="A106" s="103"/>
      <c r="B106" s="343" t="s">
        <v>180</v>
      </c>
      <c r="C106" s="342"/>
      <c r="D106" s="342"/>
      <c r="E106" s="342"/>
      <c r="F106" s="342"/>
      <c r="G106" s="342"/>
      <c r="H106" s="342"/>
      <c r="I106" s="342"/>
      <c r="J106" s="342"/>
    </row>
    <row r="107" spans="1:10" ht="15" customHeight="1">
      <c r="A107" s="103"/>
      <c r="B107" s="342"/>
      <c r="C107" s="342"/>
      <c r="D107" s="342"/>
      <c r="E107" s="342"/>
      <c r="F107" s="342"/>
      <c r="G107" s="342"/>
      <c r="H107" s="342"/>
      <c r="I107" s="342"/>
      <c r="J107" s="342"/>
    </row>
    <row r="108" spans="1:3" ht="15.75">
      <c r="A108" s="103"/>
      <c r="B108" s="104"/>
      <c r="C108" s="104"/>
    </row>
    <row r="109" spans="1:3" ht="15.75">
      <c r="A109" s="103"/>
      <c r="B109" s="104"/>
      <c r="C109" s="104"/>
    </row>
    <row r="110" spans="1:5" ht="15.75">
      <c r="A110" s="109" t="s">
        <v>80</v>
      </c>
      <c r="B110" s="104" t="s">
        <v>207</v>
      </c>
      <c r="C110" s="104"/>
      <c r="E110" s="110"/>
    </row>
    <row r="111" spans="1:3" ht="15.75">
      <c r="A111" s="103"/>
      <c r="B111" s="104"/>
      <c r="C111" s="104"/>
    </row>
    <row r="112" spans="1:10" ht="15.75">
      <c r="A112" s="103"/>
      <c r="B112" s="106" t="s">
        <v>300</v>
      </c>
      <c r="C112" s="107"/>
      <c r="D112" s="107"/>
      <c r="E112" s="107"/>
      <c r="F112" s="107"/>
      <c r="G112" s="107"/>
      <c r="H112" s="107"/>
      <c r="I112" s="107"/>
      <c r="J112" s="107"/>
    </row>
    <row r="113" spans="1:3" ht="15.75">
      <c r="A113" s="103"/>
      <c r="B113" s="104"/>
      <c r="C113" s="104"/>
    </row>
    <row r="114" spans="1:9" ht="15.75">
      <c r="A114" s="103" t="s">
        <v>81</v>
      </c>
      <c r="B114" s="111" t="s">
        <v>23</v>
      </c>
      <c r="C114" s="104"/>
      <c r="E114" s="112"/>
      <c r="F114" s="112"/>
      <c r="G114" s="112"/>
      <c r="H114" s="112"/>
      <c r="I114" s="112"/>
    </row>
    <row r="115" spans="1:9" ht="15.75">
      <c r="A115" s="103"/>
      <c r="B115" s="111"/>
      <c r="C115" s="104"/>
      <c r="E115" s="112"/>
      <c r="F115" s="112"/>
      <c r="G115" s="112"/>
      <c r="H115" s="112"/>
      <c r="I115" s="112"/>
    </row>
    <row r="116" spans="1:9" ht="15.75">
      <c r="A116" s="109"/>
      <c r="B116" s="105" t="s">
        <v>179</v>
      </c>
      <c r="C116" s="104"/>
      <c r="E116" s="112"/>
      <c r="F116" s="112"/>
      <c r="G116" s="112"/>
      <c r="H116" s="112"/>
      <c r="I116" s="112"/>
    </row>
    <row r="117" spans="1:9" ht="15.75">
      <c r="A117" s="109"/>
      <c r="C117" s="104"/>
      <c r="E117" s="112"/>
      <c r="F117" s="112"/>
      <c r="G117" s="112"/>
      <c r="H117" s="112"/>
      <c r="I117" s="112"/>
    </row>
    <row r="118" spans="1:9" ht="15.75">
      <c r="A118" s="109"/>
      <c r="B118" s="105" t="s">
        <v>107</v>
      </c>
      <c r="C118" s="104"/>
      <c r="E118" s="112"/>
      <c r="F118" s="112"/>
      <c r="G118" s="112"/>
      <c r="H118" s="112"/>
      <c r="I118" s="112"/>
    </row>
    <row r="119" spans="1:9" ht="15.75">
      <c r="A119" s="109"/>
      <c r="C119" s="104"/>
      <c r="E119" s="112"/>
      <c r="F119" s="112"/>
      <c r="G119" s="112"/>
      <c r="H119" s="112"/>
      <c r="I119" s="112"/>
    </row>
    <row r="120" spans="1:9" ht="15.75">
      <c r="A120" s="109"/>
      <c r="C120" s="104"/>
      <c r="D120" s="105" t="s">
        <v>7</v>
      </c>
      <c r="E120" s="113"/>
      <c r="F120" s="112"/>
      <c r="G120" s="112"/>
      <c r="H120" s="112"/>
      <c r="I120" s="112"/>
    </row>
    <row r="121" spans="1:9" ht="15.75">
      <c r="A121" s="109"/>
      <c r="C121" s="104"/>
      <c r="E121" s="112"/>
      <c r="F121" s="112"/>
      <c r="G121" s="112"/>
      <c r="H121" s="112"/>
      <c r="I121" s="112"/>
    </row>
    <row r="122" spans="1:9" ht="15.75">
      <c r="A122" s="109"/>
      <c r="C122" s="104"/>
      <c r="D122" s="113" t="s">
        <v>8</v>
      </c>
      <c r="E122" s="113"/>
      <c r="F122" s="112"/>
      <c r="G122" s="112"/>
      <c r="H122" s="112"/>
      <c r="I122" s="112"/>
    </row>
    <row r="123" spans="1:9" ht="15.75">
      <c r="A123" s="109"/>
      <c r="C123" s="104"/>
      <c r="E123" s="112"/>
      <c r="F123" s="112"/>
      <c r="G123" s="112"/>
      <c r="H123" s="112"/>
      <c r="I123" s="112"/>
    </row>
    <row r="124" spans="1:9" ht="15.75">
      <c r="A124" s="109"/>
      <c r="C124" s="104"/>
      <c r="D124" s="105" t="s">
        <v>9</v>
      </c>
      <c r="E124" s="113"/>
      <c r="F124" s="112"/>
      <c r="G124" s="112"/>
      <c r="H124" s="112"/>
      <c r="I124" s="112"/>
    </row>
    <row r="125" spans="1:9" ht="15.75">
      <c r="A125" s="109"/>
      <c r="B125" s="104"/>
      <c r="C125" s="104"/>
      <c r="E125" s="113"/>
      <c r="F125" s="112"/>
      <c r="G125" s="112"/>
      <c r="H125" s="112"/>
      <c r="I125" s="112"/>
    </row>
    <row r="126" spans="1:10" ht="16.5" thickBot="1">
      <c r="A126" s="109"/>
      <c r="B126" s="104"/>
      <c r="C126" s="104"/>
      <c r="E126" s="348" t="s">
        <v>39</v>
      </c>
      <c r="F126" s="348"/>
      <c r="G126" s="348"/>
      <c r="H126" s="348"/>
      <c r="I126" s="348"/>
      <c r="J126" s="348"/>
    </row>
    <row r="127" spans="1:10" ht="15.75">
      <c r="A127" s="109"/>
      <c r="B127" s="104"/>
      <c r="C127" s="104"/>
      <c r="E127" s="114"/>
      <c r="F127" s="114"/>
      <c r="G127" s="114"/>
      <c r="H127" s="114"/>
      <c r="I127" s="114"/>
      <c r="J127" s="114"/>
    </row>
    <row r="128" spans="1:10" ht="15.75">
      <c r="A128" s="109"/>
      <c r="B128" s="104"/>
      <c r="C128" s="104"/>
      <c r="D128" s="115"/>
      <c r="E128" s="116" t="s">
        <v>25</v>
      </c>
      <c r="F128" s="116" t="s">
        <v>24</v>
      </c>
      <c r="G128" s="116" t="s">
        <v>109</v>
      </c>
      <c r="H128" s="116"/>
      <c r="I128" s="116" t="s">
        <v>114</v>
      </c>
      <c r="J128" s="116" t="s">
        <v>112</v>
      </c>
    </row>
    <row r="129" spans="1:10" ht="15.75">
      <c r="A129" s="109"/>
      <c r="B129" s="104"/>
      <c r="C129" s="104"/>
      <c r="D129" s="115"/>
      <c r="E129" s="116" t="s">
        <v>108</v>
      </c>
      <c r="F129" s="116" t="s">
        <v>108</v>
      </c>
      <c r="G129" s="116"/>
      <c r="H129" s="116"/>
      <c r="I129" s="116"/>
      <c r="J129" s="116"/>
    </row>
    <row r="130" spans="1:10" ht="15.75">
      <c r="A130" s="109"/>
      <c r="B130" s="104"/>
      <c r="C130" s="104"/>
      <c r="D130" s="115"/>
      <c r="E130" s="116" t="s">
        <v>41</v>
      </c>
      <c r="F130" s="116" t="s">
        <v>41</v>
      </c>
      <c r="G130" s="116" t="s">
        <v>41</v>
      </c>
      <c r="H130" s="116"/>
      <c r="I130" s="116" t="s">
        <v>41</v>
      </c>
      <c r="J130" s="116" t="s">
        <v>41</v>
      </c>
    </row>
    <row r="131" spans="1:10" ht="15.75">
      <c r="A131" s="109"/>
      <c r="B131" s="104"/>
      <c r="C131" s="104"/>
      <c r="D131" s="115"/>
      <c r="E131" s="116"/>
      <c r="F131" s="116"/>
      <c r="G131" s="116"/>
      <c r="H131" s="116"/>
      <c r="I131" s="116"/>
      <c r="J131" s="116"/>
    </row>
    <row r="132" spans="1:10" ht="15.75">
      <c r="A132" s="109"/>
      <c r="B132" s="104"/>
      <c r="C132" s="104"/>
      <c r="D132" s="115" t="s">
        <v>26</v>
      </c>
      <c r="E132" s="117">
        <v>450</v>
      </c>
      <c r="F132" s="117">
        <v>691838</v>
      </c>
      <c r="G132" s="117">
        <v>207</v>
      </c>
      <c r="H132" s="117"/>
      <c r="I132" s="117">
        <v>0</v>
      </c>
      <c r="J132" s="117">
        <f>SUM(E132:I132)</f>
        <v>692495</v>
      </c>
    </row>
    <row r="133" spans="1:10" ht="15.75">
      <c r="A133" s="109"/>
      <c r="B133" s="104"/>
      <c r="C133" s="104"/>
      <c r="D133" s="115" t="s">
        <v>110</v>
      </c>
      <c r="E133" s="118">
        <v>281468</v>
      </c>
      <c r="F133" s="118">
        <v>236769</v>
      </c>
      <c r="G133" s="118">
        <v>11519</v>
      </c>
      <c r="H133" s="119"/>
      <c r="I133" s="119">
        <v>-529756</v>
      </c>
      <c r="J133" s="117">
        <f>SUM(E133:I133)</f>
        <v>0</v>
      </c>
    </row>
    <row r="134" spans="1:10" ht="15.75">
      <c r="A134" s="109"/>
      <c r="B134" s="104"/>
      <c r="C134" s="104"/>
      <c r="D134" s="115" t="s">
        <v>111</v>
      </c>
      <c r="E134" s="120">
        <f>+E132+E133</f>
        <v>281918</v>
      </c>
      <c r="F134" s="120">
        <f>+F132+F133</f>
        <v>928607</v>
      </c>
      <c r="G134" s="120">
        <f>+G132+G133</f>
        <v>11726</v>
      </c>
      <c r="H134" s="120"/>
      <c r="I134" s="120">
        <f>+I132+I133</f>
        <v>-529756</v>
      </c>
      <c r="J134" s="120">
        <f>SUM(E134:I134)</f>
        <v>692495</v>
      </c>
    </row>
    <row r="135" spans="1:10" ht="15.75">
      <c r="A135" s="109"/>
      <c r="B135" s="104"/>
      <c r="C135" s="104"/>
      <c r="D135" s="115"/>
      <c r="E135" s="117"/>
      <c r="F135" s="117"/>
      <c r="G135" s="117"/>
      <c r="H135" s="117"/>
      <c r="I135" s="117"/>
      <c r="J135" s="117"/>
    </row>
    <row r="136" spans="1:10" ht="15.75">
      <c r="A136" s="109"/>
      <c r="B136" s="104"/>
      <c r="C136" s="104"/>
      <c r="D136" s="115" t="s">
        <v>52</v>
      </c>
      <c r="E136" s="117">
        <v>15419</v>
      </c>
      <c r="F136" s="117">
        <v>53183</v>
      </c>
      <c r="G136" s="117">
        <v>-6524</v>
      </c>
      <c r="H136" s="117"/>
      <c r="I136" s="117">
        <v>-4592</v>
      </c>
      <c r="J136" s="117">
        <f>SUM(E136:I136)</f>
        <v>57486</v>
      </c>
    </row>
    <row r="137" spans="1:10" ht="15.75">
      <c r="A137" s="109"/>
      <c r="B137" s="104"/>
      <c r="C137" s="104"/>
      <c r="D137" s="115"/>
      <c r="E137" s="115"/>
      <c r="F137" s="115"/>
      <c r="G137" s="115"/>
      <c r="H137" s="115"/>
      <c r="I137" s="115"/>
      <c r="J137" s="115"/>
    </row>
    <row r="138" spans="1:10" ht="15.75">
      <c r="A138" s="109"/>
      <c r="B138" s="104"/>
      <c r="C138" s="104"/>
      <c r="D138" s="115" t="s">
        <v>73</v>
      </c>
      <c r="E138" s="117">
        <v>11564</v>
      </c>
      <c r="F138" s="117">
        <v>39961</v>
      </c>
      <c r="G138" s="117">
        <v>-6627</v>
      </c>
      <c r="H138" s="117"/>
      <c r="I138" s="117">
        <v>-3260</v>
      </c>
      <c r="J138" s="117">
        <f>SUM(E138:I138)</f>
        <v>41638</v>
      </c>
    </row>
    <row r="139" spans="1:10" ht="15.75">
      <c r="A139" s="109"/>
      <c r="B139" s="104"/>
      <c r="C139" s="104"/>
      <c r="E139" s="121"/>
      <c r="F139" s="121"/>
      <c r="G139" s="121"/>
      <c r="H139" s="121"/>
      <c r="I139" s="121"/>
      <c r="J139" s="121"/>
    </row>
    <row r="140" spans="5:9" ht="15">
      <c r="E140" s="112"/>
      <c r="F140" s="112"/>
      <c r="G140" s="112"/>
      <c r="H140" s="112"/>
      <c r="I140" s="112"/>
    </row>
    <row r="141" spans="1:3" ht="15.75">
      <c r="A141" s="109" t="s">
        <v>82</v>
      </c>
      <c r="B141" s="104" t="s">
        <v>172</v>
      </c>
      <c r="C141" s="104"/>
    </row>
    <row r="142" spans="1:3" ht="15.75">
      <c r="A142" s="109"/>
      <c r="B142" s="104"/>
      <c r="C142" s="104"/>
    </row>
    <row r="143" spans="1:3" ht="15.75">
      <c r="A143" s="109"/>
      <c r="B143" s="105" t="s">
        <v>195</v>
      </c>
      <c r="C143" s="104"/>
    </row>
    <row r="144" spans="1:3" ht="15.75">
      <c r="A144" s="109"/>
      <c r="B144" s="104"/>
      <c r="C144" s="104"/>
    </row>
    <row r="145" spans="1:10" ht="15.75">
      <c r="A145" s="103"/>
      <c r="B145" s="343" t="s">
        <v>181</v>
      </c>
      <c r="C145" s="342"/>
      <c r="D145" s="342"/>
      <c r="E145" s="342"/>
      <c r="F145" s="342"/>
      <c r="G145" s="342"/>
      <c r="H145" s="342"/>
      <c r="I145" s="342"/>
      <c r="J145" s="342"/>
    </row>
    <row r="146" spans="1:10" ht="15.75">
      <c r="A146" s="103"/>
      <c r="B146" s="342"/>
      <c r="C146" s="342"/>
      <c r="D146" s="342"/>
      <c r="E146" s="342"/>
      <c r="F146" s="342"/>
      <c r="G146" s="342"/>
      <c r="H146" s="342"/>
      <c r="I146" s="342"/>
      <c r="J146" s="342"/>
    </row>
    <row r="147" spans="1:3" ht="15.75">
      <c r="A147" s="103"/>
      <c r="B147" s="104"/>
      <c r="C147" s="104"/>
    </row>
    <row r="148" spans="1:3" ht="15.75">
      <c r="A148" s="103"/>
      <c r="B148" s="104"/>
      <c r="C148" s="104"/>
    </row>
    <row r="149" spans="1:4" ht="15.75">
      <c r="A149" s="103" t="s">
        <v>83</v>
      </c>
      <c r="B149" s="104" t="s">
        <v>33</v>
      </c>
      <c r="D149" s="104"/>
    </row>
    <row r="150" spans="1:9" ht="15.75">
      <c r="A150" s="103"/>
      <c r="B150" s="122"/>
      <c r="C150" s="115"/>
      <c r="D150" s="122"/>
      <c r="E150" s="115"/>
      <c r="F150" s="115"/>
      <c r="G150" s="115"/>
      <c r="H150" s="115"/>
      <c r="I150" s="115"/>
    </row>
    <row r="151" spans="1:10" ht="15.75">
      <c r="A151" s="103"/>
      <c r="B151" s="343" t="s">
        <v>298</v>
      </c>
      <c r="C151" s="342"/>
      <c r="D151" s="342"/>
      <c r="E151" s="342"/>
      <c r="F151" s="342"/>
      <c r="G151" s="342"/>
      <c r="H151" s="342"/>
      <c r="I151" s="342"/>
      <c r="J151" s="342"/>
    </row>
    <row r="152" spans="1:10" ht="60.75" customHeight="1">
      <c r="A152" s="103"/>
      <c r="B152" s="343"/>
      <c r="C152" s="342"/>
      <c r="D152" s="342"/>
      <c r="E152" s="342"/>
      <c r="F152" s="342"/>
      <c r="G152" s="342"/>
      <c r="H152" s="342"/>
      <c r="I152" s="342"/>
      <c r="J152" s="342"/>
    </row>
    <row r="153" spans="1:9" ht="15.75">
      <c r="A153" s="103"/>
      <c r="B153" s="122"/>
      <c r="C153" s="115"/>
      <c r="D153" s="122"/>
      <c r="E153" s="115"/>
      <c r="F153" s="115"/>
      <c r="G153" s="115"/>
      <c r="H153" s="115"/>
      <c r="I153" s="115"/>
    </row>
    <row r="154" spans="1:10" ht="15.75">
      <c r="A154" s="103"/>
      <c r="B154" s="343" t="s">
        <v>295</v>
      </c>
      <c r="C154" s="342"/>
      <c r="D154" s="342"/>
      <c r="E154" s="342"/>
      <c r="F154" s="342"/>
      <c r="G154" s="342"/>
      <c r="H154" s="342"/>
      <c r="I154" s="342"/>
      <c r="J154" s="342"/>
    </row>
    <row r="155" spans="1:10" ht="15.75">
      <c r="A155" s="103"/>
      <c r="B155" s="343"/>
      <c r="C155" s="342"/>
      <c r="D155" s="342"/>
      <c r="E155" s="342"/>
      <c r="F155" s="342"/>
      <c r="G155" s="342"/>
      <c r="H155" s="342"/>
      <c r="I155" s="342"/>
      <c r="J155" s="342"/>
    </row>
    <row r="156" spans="1:9" ht="15.75">
      <c r="A156" s="103"/>
      <c r="B156" s="122"/>
      <c r="C156" s="115"/>
      <c r="D156" s="122"/>
      <c r="E156" s="115"/>
      <c r="F156" s="115"/>
      <c r="G156" s="115"/>
      <c r="H156" s="115"/>
      <c r="I156" s="115"/>
    </row>
    <row r="157" spans="1:10" ht="15.75">
      <c r="A157" s="103"/>
      <c r="B157" s="115" t="s">
        <v>297</v>
      </c>
      <c r="C157" s="123"/>
      <c r="D157" s="124"/>
      <c r="E157" s="123"/>
      <c r="F157" s="123"/>
      <c r="G157" s="123"/>
      <c r="H157" s="123"/>
      <c r="I157" s="123"/>
      <c r="J157" s="125"/>
    </row>
    <row r="158" spans="1:4" ht="11.25" customHeight="1">
      <c r="A158" s="103"/>
      <c r="B158" s="126"/>
      <c r="D158" s="104"/>
    </row>
    <row r="159" spans="1:4" ht="15.75">
      <c r="A159" s="103"/>
      <c r="D159" s="104"/>
    </row>
    <row r="160" spans="1:3" ht="15.75">
      <c r="A160" s="127" t="s">
        <v>84</v>
      </c>
      <c r="B160" s="104" t="s">
        <v>34</v>
      </c>
      <c r="C160" s="104"/>
    </row>
    <row r="161" spans="1:3" ht="15.75">
      <c r="A161" s="103"/>
      <c r="B161" s="104"/>
      <c r="C161" s="104"/>
    </row>
    <row r="162" spans="1:10" ht="31.5" customHeight="1">
      <c r="A162" s="103"/>
      <c r="B162" s="343" t="s">
        <v>217</v>
      </c>
      <c r="C162" s="342"/>
      <c r="D162" s="342"/>
      <c r="E162" s="342"/>
      <c r="F162" s="342"/>
      <c r="G162" s="342"/>
      <c r="H162" s="342"/>
      <c r="I162" s="342"/>
      <c r="J162" s="342"/>
    </row>
    <row r="163" spans="1:10" ht="15.75" customHeight="1">
      <c r="A163" s="103"/>
      <c r="B163" s="343"/>
      <c r="C163" s="342"/>
      <c r="D163" s="342"/>
      <c r="E163" s="342"/>
      <c r="F163" s="342"/>
      <c r="G163" s="342"/>
      <c r="H163" s="342"/>
      <c r="I163" s="342"/>
      <c r="J163" s="342"/>
    </row>
    <row r="164" spans="1:3" ht="11.25" customHeight="1">
      <c r="A164" s="103"/>
      <c r="B164" s="104"/>
      <c r="C164" s="104"/>
    </row>
    <row r="165" spans="1:3" ht="15.75">
      <c r="A165" s="103"/>
      <c r="C165" s="104"/>
    </row>
    <row r="166" spans="1:3" ht="15.75">
      <c r="A166" s="103" t="s">
        <v>85</v>
      </c>
      <c r="B166" s="104" t="s">
        <v>35</v>
      </c>
      <c r="C166" s="104"/>
    </row>
    <row r="167" spans="1:3" ht="15.75">
      <c r="A167" s="103"/>
      <c r="B167" s="104"/>
      <c r="C167" s="104"/>
    </row>
    <row r="168" spans="1:11" s="11" customFormat="1" ht="63.75" customHeight="1">
      <c r="A168" s="306"/>
      <c r="B168" s="343" t="s">
        <v>315</v>
      </c>
      <c r="C168" s="342"/>
      <c r="D168" s="342"/>
      <c r="E168" s="342"/>
      <c r="F168" s="342"/>
      <c r="G168" s="342"/>
      <c r="H168" s="342"/>
      <c r="I168" s="342"/>
      <c r="J168" s="342"/>
      <c r="K168" s="307"/>
    </row>
    <row r="169" spans="1:10" s="11" customFormat="1" ht="15.75" customHeight="1">
      <c r="A169" s="306"/>
      <c r="B169" s="343"/>
      <c r="C169" s="342"/>
      <c r="D169" s="342"/>
      <c r="E169" s="342"/>
      <c r="F169" s="342"/>
      <c r="G169" s="342"/>
      <c r="H169" s="342"/>
      <c r="I169" s="342"/>
      <c r="J169" s="342"/>
    </row>
    <row r="170" spans="1:3" ht="15.75">
      <c r="A170" s="103"/>
      <c r="C170" s="104"/>
    </row>
    <row r="171" spans="1:10" ht="15.75">
      <c r="A171" s="103"/>
      <c r="B171" s="335" t="s">
        <v>334</v>
      </c>
      <c r="C171" s="355"/>
      <c r="D171" s="355"/>
      <c r="E171" s="355"/>
      <c r="F171" s="355"/>
      <c r="G171" s="355"/>
      <c r="H171" s="355"/>
      <c r="I171" s="355"/>
      <c r="J171" s="355"/>
    </row>
    <row r="172" ht="15.75">
      <c r="A172" s="103"/>
    </row>
    <row r="173" spans="1:10" ht="15" customHeight="1">
      <c r="A173" s="101" t="s">
        <v>121</v>
      </c>
      <c r="B173" s="129" t="s">
        <v>2</v>
      </c>
      <c r="C173" s="130"/>
      <c r="D173" s="130"/>
      <c r="E173" s="130"/>
      <c r="F173" s="130"/>
      <c r="G173" s="130"/>
      <c r="H173" s="130"/>
      <c r="I173" s="130"/>
      <c r="J173" s="130"/>
    </row>
    <row r="174" spans="1:10" ht="15" customHeight="1">
      <c r="A174" s="101"/>
      <c r="B174" s="129" t="s">
        <v>1</v>
      </c>
      <c r="C174" s="130"/>
      <c r="D174" s="130"/>
      <c r="E174" s="130"/>
      <c r="F174" s="130"/>
      <c r="G174" s="130"/>
      <c r="H174" s="130"/>
      <c r="I174" s="130"/>
      <c r="J174" s="130"/>
    </row>
    <row r="175" ht="15.75">
      <c r="A175" s="103"/>
    </row>
    <row r="176" spans="1:3" ht="15.75">
      <c r="A176" s="103" t="s">
        <v>86</v>
      </c>
      <c r="B176" s="104" t="s">
        <v>36</v>
      </c>
      <c r="C176" s="104"/>
    </row>
    <row r="177" ht="15.75">
      <c r="C177" s="104"/>
    </row>
    <row r="178" spans="2:10" ht="108" customHeight="1">
      <c r="B178" s="351" t="s">
        <v>342</v>
      </c>
      <c r="C178" s="352"/>
      <c r="D178" s="352"/>
      <c r="E178" s="352"/>
      <c r="F178" s="352"/>
      <c r="G178" s="352"/>
      <c r="H178" s="352"/>
      <c r="I178" s="352"/>
      <c r="J178" s="352"/>
    </row>
    <row r="179" ht="13.5" customHeight="1">
      <c r="C179" s="104"/>
    </row>
    <row r="180" ht="15.75">
      <c r="C180" s="104"/>
    </row>
    <row r="181" spans="1:3" ht="15.75">
      <c r="A181" s="103" t="s">
        <v>87</v>
      </c>
      <c r="B181" s="104" t="s">
        <v>301</v>
      </c>
      <c r="C181" s="104"/>
    </row>
    <row r="182" ht="15.75">
      <c r="C182" s="104"/>
    </row>
    <row r="183" spans="2:10" ht="18" customHeight="1">
      <c r="B183" s="131"/>
      <c r="C183" s="132"/>
      <c r="D183" s="133"/>
      <c r="E183" s="134"/>
      <c r="F183" s="135" t="s">
        <v>302</v>
      </c>
      <c r="G183" s="333" t="s">
        <v>286</v>
      </c>
      <c r="H183" s="334"/>
      <c r="I183" s="135" t="s">
        <v>152</v>
      </c>
      <c r="J183" s="135" t="s">
        <v>152</v>
      </c>
    </row>
    <row r="184" spans="2:10" ht="15.75">
      <c r="B184" s="131"/>
      <c r="C184" s="136" t="s">
        <v>155</v>
      </c>
      <c r="D184" s="137"/>
      <c r="E184" s="138"/>
      <c r="F184" s="139"/>
      <c r="G184" s="140"/>
      <c r="H184" s="138"/>
      <c r="I184" s="139"/>
      <c r="J184" s="139"/>
    </row>
    <row r="185" spans="2:10" ht="15.75">
      <c r="B185" s="141"/>
      <c r="C185" s="142"/>
      <c r="D185" s="143"/>
      <c r="E185" s="138"/>
      <c r="F185" s="139" t="s">
        <v>153</v>
      </c>
      <c r="G185" s="358" t="s">
        <v>153</v>
      </c>
      <c r="H185" s="359"/>
      <c r="I185" s="139" t="s">
        <v>153</v>
      </c>
      <c r="J185" s="139" t="s">
        <v>154</v>
      </c>
    </row>
    <row r="186" spans="2:10" ht="15">
      <c r="B186" s="141"/>
      <c r="C186" s="142"/>
      <c r="D186" s="143"/>
      <c r="E186" s="138"/>
      <c r="F186" s="144"/>
      <c r="G186" s="145"/>
      <c r="H186" s="146"/>
      <c r="I186" s="147"/>
      <c r="J186" s="147"/>
    </row>
    <row r="187" spans="2:10" ht="15">
      <c r="B187" s="141"/>
      <c r="C187" s="148" t="s">
        <v>26</v>
      </c>
      <c r="D187" s="143"/>
      <c r="E187" s="138"/>
      <c r="F187" s="149">
        <f>+'P&amp;L'!B19</f>
        <v>183115</v>
      </c>
      <c r="G187" s="150">
        <v>169445</v>
      </c>
      <c r="H187" s="151">
        <v>93396</v>
      </c>
      <c r="I187" s="152">
        <f>+F187-G187</f>
        <v>13670</v>
      </c>
      <c r="J187" s="153">
        <f>+I187/G187</f>
        <v>0.08067514532739237</v>
      </c>
    </row>
    <row r="188" spans="2:10" ht="15">
      <c r="B188" s="141"/>
      <c r="C188" s="148"/>
      <c r="D188" s="143"/>
      <c r="E188" s="138"/>
      <c r="F188" s="147"/>
      <c r="G188" s="154"/>
      <c r="H188" s="146"/>
      <c r="I188" s="147"/>
      <c r="J188" s="147"/>
    </row>
    <row r="189" spans="2:10" ht="15">
      <c r="B189" s="141"/>
      <c r="C189" s="148" t="s">
        <v>52</v>
      </c>
      <c r="D189" s="143"/>
      <c r="E189" s="138"/>
      <c r="F189" s="149">
        <f>+'P&amp;L'!B30</f>
        <v>15352</v>
      </c>
      <c r="G189" s="150">
        <v>12722</v>
      </c>
      <c r="H189" s="151">
        <v>6963</v>
      </c>
      <c r="I189" s="149">
        <f>+F189-G189</f>
        <v>2630</v>
      </c>
      <c r="J189" s="153">
        <f>+I189/G189</f>
        <v>0.20672850180789185</v>
      </c>
    </row>
    <row r="190" spans="2:10" ht="15">
      <c r="B190" s="141"/>
      <c r="C190" s="148"/>
      <c r="D190" s="143"/>
      <c r="E190" s="138"/>
      <c r="F190" s="149"/>
      <c r="G190" s="150"/>
      <c r="H190" s="151"/>
      <c r="I190" s="149"/>
      <c r="J190" s="147"/>
    </row>
    <row r="191" spans="2:12" ht="15">
      <c r="B191" s="141"/>
      <c r="C191" s="148" t="s">
        <v>73</v>
      </c>
      <c r="D191" s="143"/>
      <c r="E191" s="138"/>
      <c r="F191" s="149">
        <f>+'P&amp;L'!B34</f>
        <v>12180</v>
      </c>
      <c r="G191" s="150">
        <v>9049</v>
      </c>
      <c r="H191" s="151">
        <v>5141</v>
      </c>
      <c r="I191" s="149">
        <f>+F191-G191</f>
        <v>3131</v>
      </c>
      <c r="J191" s="153">
        <f>+I191/G191</f>
        <v>0.34600508343463365</v>
      </c>
      <c r="K191" s="11"/>
      <c r="L191" s="11"/>
    </row>
    <row r="192" spans="1:12" ht="12.75" customHeight="1">
      <c r="A192" s="103"/>
      <c r="C192" s="155"/>
      <c r="D192" s="156"/>
      <c r="E192" s="157"/>
      <c r="F192" s="158"/>
      <c r="G192" s="159"/>
      <c r="H192" s="160"/>
      <c r="I192" s="161"/>
      <c r="J192" s="162"/>
      <c r="K192" s="11"/>
      <c r="L192" s="11"/>
    </row>
    <row r="193" spans="3:12" ht="13.5" customHeight="1">
      <c r="C193" s="104"/>
      <c r="K193" s="11"/>
      <c r="L193" s="11"/>
    </row>
    <row r="194" spans="3:12" ht="15.75">
      <c r="C194" s="104"/>
      <c r="K194" s="11"/>
      <c r="L194" s="11"/>
    </row>
    <row r="195" spans="1:12" ht="15.75">
      <c r="A195" s="109" t="s">
        <v>88</v>
      </c>
      <c r="B195" s="104" t="s">
        <v>101</v>
      </c>
      <c r="C195" s="104"/>
      <c r="K195" s="11"/>
      <c r="L195" s="11"/>
    </row>
    <row r="196" spans="3:12" ht="15.75">
      <c r="C196" s="104"/>
      <c r="K196" s="11"/>
      <c r="L196" s="11"/>
    </row>
    <row r="197" spans="2:12" ht="14.25" customHeight="1">
      <c r="B197" s="343" t="s">
        <v>198</v>
      </c>
      <c r="C197" s="342"/>
      <c r="D197" s="342"/>
      <c r="E197" s="342"/>
      <c r="F197" s="342"/>
      <c r="G197" s="342"/>
      <c r="H197" s="342"/>
      <c r="I197" s="342"/>
      <c r="J197" s="342"/>
      <c r="K197" s="11"/>
      <c r="L197" s="11"/>
    </row>
    <row r="198" spans="2:12" ht="46.5" customHeight="1">
      <c r="B198" s="342"/>
      <c r="C198" s="342"/>
      <c r="D198" s="342"/>
      <c r="E198" s="342"/>
      <c r="F198" s="342"/>
      <c r="G198" s="342"/>
      <c r="H198" s="342"/>
      <c r="I198" s="342"/>
      <c r="J198" s="342"/>
      <c r="K198" s="11"/>
      <c r="L198" s="11"/>
    </row>
    <row r="199" spans="2:10" ht="15">
      <c r="B199" s="108"/>
      <c r="C199" s="108"/>
      <c r="D199" s="108"/>
      <c r="E199" s="108"/>
      <c r="F199" s="108"/>
      <c r="G199" s="108"/>
      <c r="H199" s="108"/>
      <c r="I199" s="108"/>
      <c r="J199" s="108"/>
    </row>
    <row r="200" spans="2:10" ht="14.25" customHeight="1">
      <c r="B200" s="343" t="s">
        <v>303</v>
      </c>
      <c r="C200" s="342"/>
      <c r="D200" s="342"/>
      <c r="E200" s="342"/>
      <c r="F200" s="342"/>
      <c r="G200" s="342"/>
      <c r="H200" s="342"/>
      <c r="I200" s="342"/>
      <c r="J200" s="342"/>
    </row>
    <row r="201" spans="2:10" ht="15" customHeight="1">
      <c r="B201" s="342"/>
      <c r="C201" s="342"/>
      <c r="D201" s="342"/>
      <c r="E201" s="342"/>
      <c r="F201" s="342"/>
      <c r="G201" s="342"/>
      <c r="H201" s="342"/>
      <c r="I201" s="342"/>
      <c r="J201" s="342"/>
    </row>
    <row r="202" spans="2:10" ht="15">
      <c r="B202" s="108"/>
      <c r="C202" s="108"/>
      <c r="D202" s="108"/>
      <c r="E202" s="108"/>
      <c r="F202" s="108"/>
      <c r="G202" s="108"/>
      <c r="H202" s="108"/>
      <c r="I202" s="108"/>
      <c r="J202" s="108"/>
    </row>
    <row r="203" ht="15.75">
      <c r="C203" s="104"/>
    </row>
    <row r="204" spans="1:10" ht="15.75">
      <c r="A204" s="103" t="s">
        <v>89</v>
      </c>
      <c r="B204" s="96" t="s">
        <v>102</v>
      </c>
      <c r="C204" s="122"/>
      <c r="D204" s="122"/>
      <c r="E204" s="115"/>
      <c r="F204" s="115"/>
      <c r="G204" s="115"/>
      <c r="H204" s="115"/>
      <c r="I204" s="115"/>
      <c r="J204" s="115"/>
    </row>
    <row r="205" spans="1:10" ht="15.75">
      <c r="A205" s="103"/>
      <c r="B205" s="103"/>
      <c r="C205" s="122"/>
      <c r="D205" s="122"/>
      <c r="E205" s="115"/>
      <c r="F205" s="115"/>
      <c r="G205" s="115"/>
      <c r="H205" s="115"/>
      <c r="I205" s="115"/>
      <c r="J205" s="115"/>
    </row>
    <row r="206" spans="1:10" ht="15.75">
      <c r="A206" s="103"/>
      <c r="B206" s="343" t="s">
        <v>160</v>
      </c>
      <c r="C206" s="342"/>
      <c r="D206" s="342"/>
      <c r="E206" s="342"/>
      <c r="F206" s="342"/>
      <c r="G206" s="342"/>
      <c r="H206" s="342"/>
      <c r="I206" s="342"/>
      <c r="J206" s="342"/>
    </row>
    <row r="207" spans="1:10" ht="15.75">
      <c r="A207" s="103"/>
      <c r="B207" s="108"/>
      <c r="C207" s="108"/>
      <c r="D207" s="108"/>
      <c r="E207" s="108"/>
      <c r="F207" s="108"/>
      <c r="G207" s="108"/>
      <c r="H207" s="108"/>
      <c r="I207" s="108"/>
      <c r="J207" s="108"/>
    </row>
    <row r="208" spans="1:10" ht="15.75">
      <c r="A208" s="103"/>
      <c r="B208" s="103"/>
      <c r="C208" s="122"/>
      <c r="D208" s="122"/>
      <c r="E208" s="115"/>
      <c r="F208" s="115"/>
      <c r="G208" s="115"/>
      <c r="H208" s="115"/>
      <c r="I208" s="115"/>
      <c r="J208" s="115"/>
    </row>
    <row r="209" spans="1:3" ht="15.75">
      <c r="A209" s="103" t="s">
        <v>90</v>
      </c>
      <c r="B209" s="104" t="s">
        <v>37</v>
      </c>
      <c r="C209" s="104"/>
    </row>
    <row r="210" spans="1:10" ht="16.5" thickBot="1">
      <c r="A210" s="103"/>
      <c r="B210" s="104"/>
      <c r="C210" s="104"/>
      <c r="F210" s="348" t="s">
        <v>38</v>
      </c>
      <c r="G210" s="348"/>
      <c r="H210" s="114"/>
      <c r="I210" s="348" t="s">
        <v>115</v>
      </c>
      <c r="J210" s="348"/>
    </row>
    <row r="211" spans="1:10" ht="3.75" customHeight="1">
      <c r="A211" s="103"/>
      <c r="B211" s="104"/>
      <c r="C211" s="104"/>
      <c r="F211" s="112"/>
      <c r="G211" s="112"/>
      <c r="H211" s="163"/>
      <c r="I211" s="112"/>
      <c r="J211" s="112"/>
    </row>
    <row r="212" spans="1:10" ht="15.75">
      <c r="A212" s="103"/>
      <c r="B212" s="104"/>
      <c r="C212" s="104"/>
      <c r="F212" s="164" t="s">
        <v>40</v>
      </c>
      <c r="G212" s="165" t="s">
        <v>40</v>
      </c>
      <c r="H212" s="166"/>
      <c r="I212" s="164" t="s">
        <v>151</v>
      </c>
      <c r="J212" s="165" t="s">
        <v>151</v>
      </c>
    </row>
    <row r="213" spans="1:10" ht="15.75">
      <c r="A213" s="103"/>
      <c r="B213" s="104"/>
      <c r="C213" s="104"/>
      <c r="F213" s="164" t="s">
        <v>150</v>
      </c>
      <c r="G213" s="165" t="s">
        <v>150</v>
      </c>
      <c r="H213" s="166"/>
      <c r="I213" s="164" t="s">
        <v>150</v>
      </c>
      <c r="J213" s="165" t="s">
        <v>150</v>
      </c>
    </row>
    <row r="214" spans="2:10" ht="15.75">
      <c r="B214" s="104"/>
      <c r="C214" s="104"/>
      <c r="F214" s="164" t="s">
        <v>304</v>
      </c>
      <c r="G214" s="165" t="s">
        <v>210</v>
      </c>
      <c r="H214" s="166"/>
      <c r="I214" s="164" t="s">
        <v>304</v>
      </c>
      <c r="J214" s="165" t="s">
        <v>210</v>
      </c>
    </row>
    <row r="215" spans="2:10" ht="15.75">
      <c r="B215" s="104"/>
      <c r="C215" s="104"/>
      <c r="F215" s="164"/>
      <c r="G215" s="165"/>
      <c r="H215" s="166"/>
      <c r="I215" s="164"/>
      <c r="J215" s="167" t="s">
        <v>173</v>
      </c>
    </row>
    <row r="216" spans="1:10" ht="15.75">
      <c r="A216" s="103"/>
      <c r="B216" s="104"/>
      <c r="C216" s="104"/>
      <c r="F216" s="165" t="s">
        <v>41</v>
      </c>
      <c r="G216" s="165" t="s">
        <v>41</v>
      </c>
      <c r="H216" s="166"/>
      <c r="I216" s="165" t="s">
        <v>41</v>
      </c>
      <c r="J216" s="165" t="s">
        <v>41</v>
      </c>
    </row>
    <row r="217" spans="1:10" ht="15.75">
      <c r="A217" s="103"/>
      <c r="B217" s="104"/>
      <c r="C217" s="105" t="s">
        <v>117</v>
      </c>
      <c r="F217" s="117">
        <v>3155</v>
      </c>
      <c r="G217" s="117">
        <v>1820</v>
      </c>
      <c r="H217" s="119"/>
      <c r="I217" s="117">
        <v>15831</v>
      </c>
      <c r="J217" s="117">
        <v>12025</v>
      </c>
    </row>
    <row r="218" spans="1:10" ht="15.75">
      <c r="A218" s="103"/>
      <c r="B218" s="104"/>
      <c r="C218" s="105" t="s">
        <v>165</v>
      </c>
      <c r="F218" s="117">
        <v>17</v>
      </c>
      <c r="G218" s="117">
        <v>0</v>
      </c>
      <c r="H218" s="119"/>
      <c r="I218" s="117">
        <v>17</v>
      </c>
      <c r="J218" s="117">
        <v>257</v>
      </c>
    </row>
    <row r="219" spans="1:10" ht="15.75">
      <c r="A219" s="103"/>
      <c r="B219" s="104"/>
      <c r="F219" s="168"/>
      <c r="G219" s="168"/>
      <c r="H219" s="169"/>
      <c r="I219" s="168"/>
      <c r="J219" s="168"/>
    </row>
    <row r="220" spans="1:10" ht="16.5" thickBot="1">
      <c r="A220" s="103"/>
      <c r="B220" s="104"/>
      <c r="C220" s="104"/>
      <c r="F220" s="170">
        <f>SUM(F217:F219)</f>
        <v>3172</v>
      </c>
      <c r="G220" s="170">
        <f>SUM(G217:G219)</f>
        <v>1820</v>
      </c>
      <c r="H220" s="171"/>
      <c r="I220" s="170">
        <f>SUM(I217:I219)</f>
        <v>15848</v>
      </c>
      <c r="J220" s="170">
        <f>SUM(J217:J219)</f>
        <v>12282</v>
      </c>
    </row>
    <row r="221" spans="1:8" ht="15.75">
      <c r="A221" s="103"/>
      <c r="C221" s="104"/>
      <c r="H221" s="172"/>
    </row>
    <row r="222" spans="1:10" ht="16.5" customHeight="1">
      <c r="A222" s="103"/>
      <c r="B222" s="343" t="s">
        <v>319</v>
      </c>
      <c r="C222" s="342"/>
      <c r="D222" s="342"/>
      <c r="E222" s="342"/>
      <c r="F222" s="342"/>
      <c r="G222" s="342"/>
      <c r="H222" s="342"/>
      <c r="I222" s="342"/>
      <c r="J222" s="342"/>
    </row>
    <row r="223" spans="1:10" ht="15.75">
      <c r="A223" s="103"/>
      <c r="B223" s="342"/>
      <c r="C223" s="342"/>
      <c r="D223" s="342"/>
      <c r="E223" s="342"/>
      <c r="F223" s="342"/>
      <c r="G223" s="342"/>
      <c r="H223" s="342"/>
      <c r="I223" s="342"/>
      <c r="J223" s="342"/>
    </row>
    <row r="224" spans="1:8" ht="15.75">
      <c r="A224" s="103"/>
      <c r="C224" s="104"/>
      <c r="H224" s="172"/>
    </row>
    <row r="225" spans="1:8" ht="12.75" customHeight="1">
      <c r="A225" s="103"/>
      <c r="C225" s="104"/>
      <c r="H225" s="172"/>
    </row>
    <row r="226" spans="1:3" ht="15.75">
      <c r="A226" s="103" t="s">
        <v>91</v>
      </c>
      <c r="B226" s="104" t="s">
        <v>161</v>
      </c>
      <c r="C226" s="104"/>
    </row>
    <row r="227" spans="2:3" ht="15.75">
      <c r="B227" s="104"/>
      <c r="C227" s="104"/>
    </row>
    <row r="228" spans="2:3" ht="15.75">
      <c r="B228" s="105" t="s">
        <v>218</v>
      </c>
      <c r="C228" s="104"/>
    </row>
    <row r="229" spans="2:3" ht="15.75">
      <c r="B229" s="104"/>
      <c r="C229" s="104"/>
    </row>
    <row r="231" spans="1:3" ht="15.75">
      <c r="A231" s="103" t="s">
        <v>92</v>
      </c>
      <c r="B231" s="104" t="s">
        <v>42</v>
      </c>
      <c r="C231" s="104"/>
    </row>
    <row r="232" spans="1:3" ht="15.75">
      <c r="A232" s="103"/>
      <c r="B232" s="104"/>
      <c r="C232" s="104"/>
    </row>
    <row r="233" spans="2:10" ht="12.75" customHeight="1">
      <c r="B233" s="173" t="s">
        <v>43</v>
      </c>
      <c r="C233" s="354" t="s">
        <v>6</v>
      </c>
      <c r="D233" s="355"/>
      <c r="E233" s="355"/>
      <c r="F233" s="355"/>
      <c r="G233" s="355"/>
      <c r="H233" s="355"/>
      <c r="I233" s="355"/>
      <c r="J233" s="355"/>
    </row>
    <row r="234" spans="2:10" ht="12.75" customHeight="1">
      <c r="B234" s="173"/>
      <c r="C234" s="128" t="s">
        <v>5</v>
      </c>
      <c r="D234" s="108"/>
      <c r="E234" s="108"/>
      <c r="F234" s="108"/>
      <c r="G234" s="108"/>
      <c r="H234" s="108"/>
      <c r="I234" s="108"/>
      <c r="J234" s="108"/>
    </row>
    <row r="235" spans="3:10" ht="15.75">
      <c r="C235" s="104"/>
      <c r="D235" s="108"/>
      <c r="E235" s="108"/>
      <c r="F235" s="108"/>
      <c r="G235" s="108"/>
      <c r="H235" s="108"/>
      <c r="I235" s="108"/>
      <c r="J235" s="108"/>
    </row>
    <row r="236" spans="2:3" ht="15">
      <c r="B236" s="173" t="s">
        <v>44</v>
      </c>
      <c r="C236" s="174" t="s">
        <v>162</v>
      </c>
    </row>
    <row r="237" spans="2:3" ht="15.75">
      <c r="B237" s="104"/>
      <c r="C237" s="104"/>
    </row>
    <row r="238" spans="1:3" ht="15.75">
      <c r="A238" s="103"/>
      <c r="B238" s="104"/>
      <c r="C238" s="104"/>
    </row>
    <row r="239" spans="1:10" s="70" customFormat="1" ht="15.75">
      <c r="A239" s="103" t="s">
        <v>93</v>
      </c>
      <c r="B239" s="111" t="s">
        <v>45</v>
      </c>
      <c r="C239" s="111"/>
      <c r="D239" s="175"/>
      <c r="E239" s="175"/>
      <c r="F239" s="175"/>
      <c r="G239" s="175"/>
      <c r="H239" s="175"/>
      <c r="I239" s="175"/>
      <c r="J239" s="175"/>
    </row>
    <row r="240" spans="1:10" s="70" customFormat="1" ht="15.75">
      <c r="A240" s="103"/>
      <c r="B240" s="111"/>
      <c r="C240" s="111"/>
      <c r="D240" s="175"/>
      <c r="E240" s="175"/>
      <c r="F240" s="175"/>
      <c r="G240" s="175"/>
      <c r="H240" s="175"/>
      <c r="I240" s="175"/>
      <c r="J240" s="175"/>
    </row>
    <row r="241" spans="1:10" s="70" customFormat="1" ht="15">
      <c r="A241" s="175"/>
      <c r="B241" s="356" t="s">
        <v>221</v>
      </c>
      <c r="C241" s="357"/>
      <c r="D241" s="357"/>
      <c r="E241" s="357"/>
      <c r="F241" s="357"/>
      <c r="G241" s="357"/>
      <c r="H241" s="357"/>
      <c r="I241" s="357"/>
      <c r="J241" s="357"/>
    </row>
    <row r="242" spans="1:10" s="70" customFormat="1" ht="0.75" customHeight="1">
      <c r="A242" s="175"/>
      <c r="B242" s="357"/>
      <c r="C242" s="357"/>
      <c r="D242" s="357"/>
      <c r="E242" s="357"/>
      <c r="F242" s="357"/>
      <c r="G242" s="357"/>
      <c r="H242" s="357"/>
      <c r="I242" s="357"/>
      <c r="J242" s="357"/>
    </row>
    <row r="243" spans="1:10" s="70" customFormat="1" ht="15.75">
      <c r="A243" s="175"/>
      <c r="B243" s="175"/>
      <c r="C243" s="111"/>
      <c r="D243" s="175"/>
      <c r="E243" s="175"/>
      <c r="F243" s="175"/>
      <c r="G243" s="177"/>
      <c r="H243" s="177"/>
      <c r="I243" s="177"/>
      <c r="J243" s="177"/>
    </row>
    <row r="244" spans="1:10" s="70" customFormat="1" ht="15">
      <c r="A244" s="175"/>
      <c r="B244" s="303"/>
      <c r="C244" s="303"/>
      <c r="D244" s="303"/>
      <c r="E244" s="303"/>
      <c r="F244" s="303"/>
      <c r="G244" s="303"/>
      <c r="H244" s="303"/>
      <c r="I244" s="303"/>
      <c r="J244" s="303"/>
    </row>
    <row r="245" spans="1:3" ht="15.75">
      <c r="A245" s="103" t="s">
        <v>94</v>
      </c>
      <c r="B245" s="104" t="s">
        <v>46</v>
      </c>
      <c r="C245" s="104"/>
    </row>
    <row r="246" spans="1:3" ht="15.75">
      <c r="A246" s="103"/>
      <c r="B246" s="104"/>
      <c r="C246" s="104"/>
    </row>
    <row r="247" spans="2:9" ht="15.75">
      <c r="B247" s="178" t="s">
        <v>305</v>
      </c>
      <c r="C247" s="122"/>
      <c r="D247" s="115"/>
      <c r="E247" s="115"/>
      <c r="F247" s="115"/>
      <c r="G247" s="115"/>
      <c r="H247" s="115"/>
      <c r="I247" s="115"/>
    </row>
    <row r="248" spans="1:3" ht="15.75">
      <c r="A248" s="103"/>
      <c r="B248" s="104"/>
      <c r="C248" s="104"/>
    </row>
    <row r="249" spans="1:9" ht="15.75">
      <c r="A249" s="113"/>
      <c r="B249" s="113"/>
      <c r="C249" s="179"/>
      <c r="D249" s="172"/>
      <c r="E249" s="172"/>
      <c r="G249" s="180" t="s">
        <v>41</v>
      </c>
      <c r="H249" s="114"/>
      <c r="I249" s="114"/>
    </row>
    <row r="250" spans="1:9" ht="15">
      <c r="A250" s="113"/>
      <c r="B250" s="113"/>
      <c r="C250" s="181" t="s">
        <v>174</v>
      </c>
      <c r="D250" s="172"/>
      <c r="E250" s="172"/>
      <c r="G250" s="163"/>
      <c r="H250" s="163"/>
      <c r="I250" s="163"/>
    </row>
    <row r="251" spans="1:9" ht="15">
      <c r="A251" s="113"/>
      <c r="B251" s="113"/>
      <c r="C251" s="182" t="s">
        <v>118</v>
      </c>
      <c r="D251" s="172"/>
      <c r="E251" s="172"/>
      <c r="G251" s="163"/>
      <c r="H251" s="163"/>
      <c r="I251" s="163"/>
    </row>
    <row r="252" spans="1:10" s="11" customFormat="1" ht="15">
      <c r="A252" s="98"/>
      <c r="B252" s="98"/>
      <c r="C252" s="115"/>
      <c r="D252" s="183" t="s">
        <v>62</v>
      </c>
      <c r="E252" s="169"/>
      <c r="F252" s="115"/>
      <c r="G252" s="169">
        <v>15282</v>
      </c>
      <c r="H252" s="169"/>
      <c r="I252" s="169"/>
      <c r="J252" s="115"/>
    </row>
    <row r="253" spans="1:10" s="11" customFormat="1" ht="15">
      <c r="A253" s="98"/>
      <c r="B253" s="98"/>
      <c r="C253" s="115"/>
      <c r="D253" s="184" t="s">
        <v>147</v>
      </c>
      <c r="E253" s="169"/>
      <c r="F253" s="115"/>
      <c r="G253" s="169">
        <f>1502+2704</f>
        <v>4206</v>
      </c>
      <c r="H253" s="169"/>
      <c r="I253" s="169"/>
      <c r="J253" s="115"/>
    </row>
    <row r="254" spans="1:10" s="11" customFormat="1" ht="15">
      <c r="A254" s="98"/>
      <c r="B254" s="98"/>
      <c r="C254" s="115"/>
      <c r="D254" s="183" t="s">
        <v>148</v>
      </c>
      <c r="E254" s="169"/>
      <c r="F254" s="115"/>
      <c r="G254" s="168">
        <f>8507+41790+3000+2219</f>
        <v>55516</v>
      </c>
      <c r="H254" s="169"/>
      <c r="I254" s="169"/>
      <c r="J254" s="115"/>
    </row>
    <row r="255" spans="1:10" s="11" customFormat="1" ht="15">
      <c r="A255" s="98"/>
      <c r="B255" s="98"/>
      <c r="C255" s="115"/>
      <c r="D255" s="183"/>
      <c r="E255" s="169"/>
      <c r="F255" s="115"/>
      <c r="G255" s="169">
        <f>SUM(G252:G254)</f>
        <v>75004</v>
      </c>
      <c r="H255" s="169"/>
      <c r="I255" s="169"/>
      <c r="J255" s="115"/>
    </row>
    <row r="256" spans="1:10" s="11" customFormat="1" ht="15">
      <c r="A256" s="98"/>
      <c r="B256" s="98"/>
      <c r="C256" s="185" t="s">
        <v>119</v>
      </c>
      <c r="D256" s="183"/>
      <c r="E256" s="169"/>
      <c r="F256" s="115"/>
      <c r="G256" s="169"/>
      <c r="H256" s="169"/>
      <c r="I256" s="169"/>
      <c r="J256" s="115"/>
    </row>
    <row r="257" spans="1:10" s="11" customFormat="1" ht="15">
      <c r="A257" s="98"/>
      <c r="B257" s="98"/>
      <c r="C257" s="185"/>
      <c r="D257" s="183" t="s">
        <v>288</v>
      </c>
      <c r="E257" s="169"/>
      <c r="F257" s="115"/>
      <c r="G257" s="169">
        <v>20000</v>
      </c>
      <c r="H257" s="169"/>
      <c r="I257" s="169"/>
      <c r="J257" s="115"/>
    </row>
    <row r="258" spans="1:10" s="11" customFormat="1" ht="15">
      <c r="A258" s="98"/>
      <c r="B258" s="98"/>
      <c r="C258" s="185"/>
      <c r="D258" s="184" t="s">
        <v>177</v>
      </c>
      <c r="E258" s="169"/>
      <c r="F258" s="115"/>
      <c r="G258" s="168">
        <v>30000</v>
      </c>
      <c r="H258" s="169"/>
      <c r="I258" s="169"/>
      <c r="J258" s="115"/>
    </row>
    <row r="259" spans="1:10" s="11" customFormat="1" ht="15">
      <c r="A259" s="98"/>
      <c r="B259" s="98"/>
      <c r="C259" s="115"/>
      <c r="D259" s="183"/>
      <c r="E259" s="169"/>
      <c r="F259" s="115"/>
      <c r="G259" s="168">
        <f>SUM(G255:G258)</f>
        <v>125004</v>
      </c>
      <c r="H259" s="169"/>
      <c r="I259" s="169"/>
      <c r="J259" s="115"/>
    </row>
    <row r="260" spans="1:10" s="11" customFormat="1" ht="15">
      <c r="A260" s="98"/>
      <c r="B260" s="98"/>
      <c r="C260" s="183"/>
      <c r="D260" s="183"/>
      <c r="E260" s="183"/>
      <c r="F260" s="115"/>
      <c r="G260" s="183"/>
      <c r="H260" s="183"/>
      <c r="I260" s="183"/>
      <c r="J260" s="115"/>
    </row>
    <row r="261" spans="1:10" s="11" customFormat="1" ht="15">
      <c r="A261" s="115"/>
      <c r="B261" s="98"/>
      <c r="C261" s="186" t="s">
        <v>175</v>
      </c>
      <c r="D261" s="183"/>
      <c r="E261" s="187"/>
      <c r="F261" s="115"/>
      <c r="G261" s="187"/>
      <c r="H261" s="187"/>
      <c r="I261" s="187"/>
      <c r="J261" s="115"/>
    </row>
    <row r="262" spans="1:10" s="11" customFormat="1" ht="15">
      <c r="A262" s="115"/>
      <c r="B262" s="98"/>
      <c r="C262" s="185" t="s">
        <v>118</v>
      </c>
      <c r="D262" s="183"/>
      <c r="E262" s="187"/>
      <c r="F262" s="115"/>
      <c r="G262" s="187"/>
      <c r="H262" s="187"/>
      <c r="I262" s="187"/>
      <c r="J262" s="115"/>
    </row>
    <row r="263" spans="1:10" s="11" customFormat="1" ht="15">
      <c r="A263" s="115"/>
      <c r="B263" s="98"/>
      <c r="C263" s="115"/>
      <c r="D263" s="184" t="s">
        <v>147</v>
      </c>
      <c r="E263" s="187"/>
      <c r="F263" s="115"/>
      <c r="G263" s="169">
        <f>533+2961</f>
        <v>3494</v>
      </c>
      <c r="H263" s="169"/>
      <c r="I263" s="169"/>
      <c r="J263" s="115"/>
    </row>
    <row r="264" spans="1:10" s="11" customFormat="1" ht="15">
      <c r="A264" s="98"/>
      <c r="B264" s="98"/>
      <c r="C264" s="115"/>
      <c r="D264" s="183" t="s">
        <v>149</v>
      </c>
      <c r="E264" s="169"/>
      <c r="F264" s="115"/>
      <c r="G264" s="168">
        <v>21511</v>
      </c>
      <c r="H264" s="169"/>
      <c r="I264" s="169"/>
      <c r="J264" s="115"/>
    </row>
    <row r="265" spans="1:10" s="11" customFormat="1" ht="15">
      <c r="A265" s="98"/>
      <c r="B265" s="98"/>
      <c r="C265" s="115"/>
      <c r="D265" s="183"/>
      <c r="E265" s="169"/>
      <c r="F265" s="115"/>
      <c r="G265" s="169">
        <f>SUM(G263:G264)</f>
        <v>25005</v>
      </c>
      <c r="H265" s="169"/>
      <c r="I265" s="169"/>
      <c r="J265" s="115"/>
    </row>
    <row r="266" spans="1:10" s="11" customFormat="1" ht="15">
      <c r="A266" s="98"/>
      <c r="B266" s="98"/>
      <c r="C266" s="185" t="s">
        <v>119</v>
      </c>
      <c r="D266" s="183"/>
      <c r="E266" s="169"/>
      <c r="F266" s="115"/>
      <c r="G266" s="169"/>
      <c r="H266" s="169"/>
      <c r="I266" s="169"/>
      <c r="J266" s="115"/>
    </row>
    <row r="267" spans="1:10" s="11" customFormat="1" ht="15">
      <c r="A267" s="98"/>
      <c r="B267" s="98"/>
      <c r="C267" s="185"/>
      <c r="D267" s="183" t="s">
        <v>176</v>
      </c>
      <c r="E267" s="169"/>
      <c r="F267" s="115"/>
      <c r="G267" s="168">
        <v>15000</v>
      </c>
      <c r="H267" s="169"/>
      <c r="I267" s="169"/>
      <c r="J267" s="115"/>
    </row>
    <row r="268" spans="1:10" s="11" customFormat="1" ht="15">
      <c r="A268" s="98"/>
      <c r="B268" s="98"/>
      <c r="C268" s="115"/>
      <c r="D268" s="183"/>
      <c r="E268" s="169"/>
      <c r="F268" s="115"/>
      <c r="G268" s="168">
        <f>SUM(G265:G267)</f>
        <v>40005</v>
      </c>
      <c r="H268" s="169"/>
      <c r="I268" s="169"/>
      <c r="J268" s="115"/>
    </row>
    <row r="269" spans="1:9" ht="15">
      <c r="A269" s="113"/>
      <c r="B269" s="113"/>
      <c r="C269" s="179"/>
      <c r="D269" s="172"/>
      <c r="E269" s="171"/>
      <c r="G269" s="169"/>
      <c r="H269" s="171"/>
      <c r="I269" s="171"/>
    </row>
    <row r="270" spans="1:9" ht="16.5" thickBot="1">
      <c r="A270" s="113"/>
      <c r="B270" s="113"/>
      <c r="C270" s="104" t="s">
        <v>47</v>
      </c>
      <c r="G270" s="188">
        <f>+G259+G268</f>
        <v>165009</v>
      </c>
      <c r="H270" s="189"/>
      <c r="I270" s="189"/>
    </row>
    <row r="271" spans="1:9" ht="15.75">
      <c r="A271" s="113"/>
      <c r="B271" s="113"/>
      <c r="C271" s="104"/>
      <c r="G271" s="189"/>
      <c r="H271" s="189"/>
      <c r="I271" s="189"/>
    </row>
    <row r="272" spans="1:6" ht="15">
      <c r="A272" s="113"/>
      <c r="B272" s="113"/>
      <c r="C272" s="113"/>
      <c r="F272" s="189"/>
    </row>
    <row r="273" spans="1:3" ht="15.75">
      <c r="A273" s="109" t="s">
        <v>95</v>
      </c>
      <c r="B273" s="104" t="s">
        <v>48</v>
      </c>
      <c r="C273" s="104"/>
    </row>
    <row r="274" spans="1:3" ht="15.75">
      <c r="A274" s="103"/>
      <c r="B274" s="104"/>
      <c r="C274" s="104"/>
    </row>
    <row r="275" spans="2:10" ht="30" customHeight="1">
      <c r="B275" s="351" t="s">
        <v>296</v>
      </c>
      <c r="C275" s="353"/>
      <c r="D275" s="353"/>
      <c r="E275" s="353"/>
      <c r="F275" s="353"/>
      <c r="G275" s="353"/>
      <c r="H275" s="353"/>
      <c r="I275" s="353"/>
      <c r="J275" s="353"/>
    </row>
    <row r="276" ht="15.75">
      <c r="A276" s="103"/>
    </row>
    <row r="277" ht="15.75">
      <c r="A277" s="103"/>
    </row>
    <row r="278" spans="1:2" ht="15.75">
      <c r="A278" s="109" t="s">
        <v>96</v>
      </c>
      <c r="B278" s="104" t="s">
        <v>267</v>
      </c>
    </row>
    <row r="279" ht="15.75">
      <c r="A279" s="103"/>
    </row>
    <row r="280" spans="1:10" ht="46.5" customHeight="1">
      <c r="A280" s="103"/>
      <c r="B280" s="351" t="s">
        <v>273</v>
      </c>
      <c r="C280" s="353"/>
      <c r="D280" s="353"/>
      <c r="E280" s="353"/>
      <c r="F280" s="353"/>
      <c r="G280" s="353"/>
      <c r="H280" s="353"/>
      <c r="I280" s="353"/>
      <c r="J280" s="353"/>
    </row>
    <row r="281" ht="15.75">
      <c r="A281" s="103"/>
    </row>
    <row r="282" spans="1:9" ht="15.75">
      <c r="A282" s="103"/>
      <c r="G282" s="164" t="s">
        <v>151</v>
      </c>
      <c r="I282" s="164" t="s">
        <v>151</v>
      </c>
    </row>
    <row r="283" spans="1:9" ht="15.75">
      <c r="A283" s="103"/>
      <c r="G283" s="164" t="s">
        <v>150</v>
      </c>
      <c r="I283" s="164" t="s">
        <v>150</v>
      </c>
    </row>
    <row r="284" spans="1:9" ht="15.75">
      <c r="A284" s="103"/>
      <c r="G284" s="164" t="s">
        <v>304</v>
      </c>
      <c r="I284" s="164" t="s">
        <v>287</v>
      </c>
    </row>
    <row r="285" spans="1:9" ht="15.75">
      <c r="A285" s="103"/>
      <c r="G285" s="164" t="s">
        <v>171</v>
      </c>
      <c r="I285" s="164" t="s">
        <v>171</v>
      </c>
    </row>
    <row r="286" spans="1:9" ht="15.75">
      <c r="A286" s="103"/>
      <c r="G286" s="164"/>
      <c r="I286" s="164"/>
    </row>
    <row r="287" spans="1:9" ht="15.75">
      <c r="A287" s="103"/>
      <c r="C287" s="105" t="s">
        <v>332</v>
      </c>
      <c r="G287" s="164"/>
      <c r="I287" s="164"/>
    </row>
    <row r="288" spans="1:9" ht="15.75">
      <c r="A288" s="103"/>
      <c r="C288" s="173" t="s">
        <v>268</v>
      </c>
      <c r="D288" s="105" t="s">
        <v>269</v>
      </c>
      <c r="G288" s="325">
        <v>266763</v>
      </c>
      <c r="I288" s="325">
        <v>255698</v>
      </c>
    </row>
    <row r="289" spans="1:9" ht="15.75">
      <c r="A289" s="103"/>
      <c r="C289" s="173" t="s">
        <v>268</v>
      </c>
      <c r="D289" s="105" t="s">
        <v>270</v>
      </c>
      <c r="G289" s="279">
        <v>17767</v>
      </c>
      <c r="I289" s="279">
        <v>15343</v>
      </c>
    </row>
    <row r="290" spans="1:9" ht="15.75">
      <c r="A290" s="103"/>
      <c r="G290" s="277">
        <f>SUM(G288:G289)</f>
        <v>284530</v>
      </c>
      <c r="I290" s="277">
        <f>SUM(I288:I289)</f>
        <v>271041</v>
      </c>
    </row>
    <row r="291" spans="1:9" ht="15.75">
      <c r="A291" s="103"/>
      <c r="C291" s="173" t="s">
        <v>268</v>
      </c>
      <c r="D291" s="105" t="s">
        <v>271</v>
      </c>
      <c r="G291" s="279">
        <v>-147497</v>
      </c>
      <c r="I291" s="279">
        <v>-146188</v>
      </c>
    </row>
    <row r="292" spans="1:9" ht="16.5" thickBot="1">
      <c r="A292" s="103"/>
      <c r="C292" s="105" t="s">
        <v>333</v>
      </c>
      <c r="G292" s="326">
        <f>SUM(G290:G291)</f>
        <v>137033</v>
      </c>
      <c r="I292" s="326">
        <f>SUM(I290:I291)</f>
        <v>124853</v>
      </c>
    </row>
    <row r="293" ht="16.5" thickTop="1">
      <c r="A293" s="103"/>
    </row>
    <row r="294" spans="1:10" ht="33" customHeight="1">
      <c r="A294" s="103"/>
      <c r="B294" s="351" t="s">
        <v>274</v>
      </c>
      <c r="C294" s="353"/>
      <c r="D294" s="353"/>
      <c r="E294" s="353"/>
      <c r="F294" s="353"/>
      <c r="G294" s="353"/>
      <c r="H294" s="353"/>
      <c r="I294" s="353"/>
      <c r="J294" s="353"/>
    </row>
    <row r="295" ht="15.75">
      <c r="A295" s="103"/>
    </row>
    <row r="296" ht="15.75">
      <c r="A296" s="103"/>
    </row>
    <row r="297" spans="1:3" ht="15.75">
      <c r="A297" s="109" t="s">
        <v>97</v>
      </c>
      <c r="B297" s="104" t="s">
        <v>49</v>
      </c>
      <c r="C297" s="104"/>
    </row>
    <row r="298" spans="1:3" ht="15.75">
      <c r="A298" s="109"/>
      <c r="B298" s="104"/>
      <c r="C298" s="104"/>
    </row>
    <row r="299" spans="2:10" ht="13.5" customHeight="1">
      <c r="B299" s="343" t="s">
        <v>208</v>
      </c>
      <c r="C299" s="343"/>
      <c r="D299" s="343"/>
      <c r="E299" s="343"/>
      <c r="F299" s="343"/>
      <c r="G299" s="343"/>
      <c r="H299" s="343"/>
      <c r="I299" s="343"/>
      <c r="J299" s="343"/>
    </row>
    <row r="300" ht="15">
      <c r="A300" s="113"/>
    </row>
    <row r="301" ht="15">
      <c r="A301" s="113"/>
    </row>
    <row r="302" spans="1:3" ht="15.75">
      <c r="A302" s="109" t="s">
        <v>98</v>
      </c>
      <c r="B302" s="104" t="s">
        <v>32</v>
      </c>
      <c r="C302" s="104"/>
    </row>
    <row r="304" spans="2:10" ht="139.5" customHeight="1">
      <c r="B304" s="351" t="s">
        <v>317</v>
      </c>
      <c r="C304" s="352"/>
      <c r="D304" s="352"/>
      <c r="E304" s="352"/>
      <c r="F304" s="352"/>
      <c r="G304" s="352"/>
      <c r="H304" s="352"/>
      <c r="I304" s="352"/>
      <c r="J304" s="352"/>
    </row>
    <row r="305" spans="2:10" ht="16.5" customHeight="1">
      <c r="B305" s="328"/>
      <c r="C305" s="329"/>
      <c r="D305" s="329"/>
      <c r="E305" s="329"/>
      <c r="F305" s="329"/>
      <c r="G305" s="329"/>
      <c r="H305" s="329"/>
      <c r="I305" s="329"/>
      <c r="J305" s="329"/>
    </row>
    <row r="307" spans="1:2" ht="15.75">
      <c r="A307" s="103" t="s">
        <v>272</v>
      </c>
      <c r="B307" s="104" t="s">
        <v>100</v>
      </c>
    </row>
    <row r="308" spans="1:10" ht="16.5" thickBot="1">
      <c r="A308" s="113"/>
      <c r="F308" s="348" t="s">
        <v>38</v>
      </c>
      <c r="G308" s="349"/>
      <c r="H308" s="141"/>
      <c r="I308" s="348" t="s">
        <v>115</v>
      </c>
      <c r="J308" s="348"/>
    </row>
    <row r="309" spans="1:10" ht="15">
      <c r="A309" s="113"/>
      <c r="F309" s="112"/>
      <c r="G309" s="112"/>
      <c r="H309" s="112"/>
      <c r="I309" s="112"/>
      <c r="J309" s="112"/>
    </row>
    <row r="310" spans="1:10" ht="15.75">
      <c r="A310" s="113"/>
      <c r="F310" s="164" t="s">
        <v>40</v>
      </c>
      <c r="G310" s="165" t="s">
        <v>40</v>
      </c>
      <c r="H310" s="166"/>
      <c r="I310" s="164" t="s">
        <v>151</v>
      </c>
      <c r="J310" s="165" t="s">
        <v>151</v>
      </c>
    </row>
    <row r="311" spans="1:10" ht="15.75">
      <c r="A311" s="113"/>
      <c r="F311" s="164" t="s">
        <v>150</v>
      </c>
      <c r="G311" s="165" t="s">
        <v>150</v>
      </c>
      <c r="H311" s="166"/>
      <c r="I311" s="164" t="s">
        <v>150</v>
      </c>
      <c r="J311" s="165" t="s">
        <v>150</v>
      </c>
    </row>
    <row r="312" spans="1:10" ht="15.75">
      <c r="A312" s="113"/>
      <c r="F312" s="164" t="s">
        <v>304</v>
      </c>
      <c r="G312" s="165" t="s">
        <v>210</v>
      </c>
      <c r="H312" s="166"/>
      <c r="I312" s="164" t="s">
        <v>304</v>
      </c>
      <c r="J312" s="165" t="s">
        <v>210</v>
      </c>
    </row>
    <row r="313" spans="1:10" ht="15.75">
      <c r="A313" s="113"/>
      <c r="B313" s="350"/>
      <c r="C313" s="350"/>
      <c r="D313" s="350"/>
      <c r="F313" s="115"/>
      <c r="G313" s="167"/>
      <c r="H313" s="115"/>
      <c r="I313" s="115"/>
      <c r="J313" s="167" t="s">
        <v>173</v>
      </c>
    </row>
    <row r="314" spans="2:10" ht="15">
      <c r="B314" s="113" t="s">
        <v>3</v>
      </c>
      <c r="F314" s="119">
        <f>+'P&amp;L'!B42</f>
        <v>12180</v>
      </c>
      <c r="G314" s="119">
        <f>+'P&amp;L'!D42</f>
        <v>7789</v>
      </c>
      <c r="H314" s="119"/>
      <c r="I314" s="119">
        <f>+'P&amp;L'!F42</f>
        <v>41638</v>
      </c>
      <c r="J314" s="191">
        <f>+'P&amp;L'!H42</f>
        <v>32517</v>
      </c>
    </row>
    <row r="315" spans="1:10" ht="15">
      <c r="A315" s="113"/>
      <c r="B315" s="105" t="s">
        <v>171</v>
      </c>
      <c r="F315" s="119"/>
      <c r="G315" s="119"/>
      <c r="H315" s="119"/>
      <c r="I315" s="192"/>
      <c r="J315" s="193"/>
    </row>
    <row r="316" spans="1:10" ht="15">
      <c r="A316" s="113"/>
      <c r="F316" s="119"/>
      <c r="G316" s="119"/>
      <c r="H316" s="119"/>
      <c r="I316" s="192"/>
      <c r="J316" s="193"/>
    </row>
    <row r="317" spans="1:10" ht="15">
      <c r="A317" s="113"/>
      <c r="B317" s="113" t="s">
        <v>194</v>
      </c>
      <c r="F317" s="119">
        <v>410352</v>
      </c>
      <c r="G317" s="119">
        <v>410352</v>
      </c>
      <c r="H317" s="119"/>
      <c r="I317" s="119">
        <v>410352</v>
      </c>
      <c r="J317" s="191">
        <v>410352</v>
      </c>
    </row>
    <row r="318" spans="1:10" ht="15">
      <c r="A318" s="113"/>
      <c r="B318" s="105" t="s">
        <v>4</v>
      </c>
      <c r="F318" s="192"/>
      <c r="G318" s="192"/>
      <c r="H318" s="192"/>
      <c r="I318" s="192"/>
      <c r="J318" s="193"/>
    </row>
    <row r="319" spans="1:10" ht="15">
      <c r="A319" s="113"/>
      <c r="F319" s="192"/>
      <c r="G319" s="192"/>
      <c r="H319" s="192"/>
      <c r="I319" s="192"/>
      <c r="J319" s="193"/>
    </row>
    <row r="320" spans="1:10" ht="15.75" thickBot="1">
      <c r="A320" s="113"/>
      <c r="B320" s="105" t="s">
        <v>201</v>
      </c>
      <c r="F320" s="194">
        <f>F314/F317*100</f>
        <v>2.9681834132647094</v>
      </c>
      <c r="G320" s="194">
        <f>G314/G317*100</f>
        <v>1.898126486528639</v>
      </c>
      <c r="H320" s="195"/>
      <c r="I320" s="194">
        <f>I314/I317*100</f>
        <v>10.14689827270246</v>
      </c>
      <c r="J320" s="194">
        <f>J314/J317*100</f>
        <v>7.924172417826647</v>
      </c>
    </row>
    <row r="321" spans="1:10" ht="15.75" thickTop="1">
      <c r="A321" s="113"/>
      <c r="F321" s="183"/>
      <c r="G321" s="196"/>
      <c r="H321" s="196"/>
      <c r="I321" s="196"/>
      <c r="J321" s="197"/>
    </row>
    <row r="322" spans="1:10" ht="15">
      <c r="A322" s="113"/>
      <c r="G322" s="198"/>
      <c r="H322" s="198"/>
      <c r="I322" s="198"/>
      <c r="J322" s="198"/>
    </row>
    <row r="323" spans="1:10" ht="15.75">
      <c r="A323" s="96" t="s">
        <v>99</v>
      </c>
      <c r="G323" s="198"/>
      <c r="H323" s="198"/>
      <c r="I323" s="198"/>
      <c r="J323" s="198"/>
    </row>
    <row r="324" spans="1:10" ht="15">
      <c r="A324" s="113"/>
      <c r="G324" s="198"/>
      <c r="H324" s="198"/>
      <c r="I324" s="198"/>
      <c r="J324" s="198"/>
    </row>
    <row r="325" spans="1:3" ht="15.75">
      <c r="A325" s="104" t="s">
        <v>127</v>
      </c>
      <c r="B325" s="113"/>
      <c r="C325" s="113"/>
    </row>
    <row r="326" spans="1:3" ht="15">
      <c r="A326" s="105" t="s">
        <v>128</v>
      </c>
      <c r="B326" s="113"/>
      <c r="C326" s="113"/>
    </row>
    <row r="327" spans="1:3" ht="15">
      <c r="A327" s="346" t="s">
        <v>316</v>
      </c>
      <c r="B327" s="347"/>
      <c r="C327" s="347"/>
    </row>
    <row r="328" spans="1:3" ht="15">
      <c r="A328" s="105" t="s">
        <v>156</v>
      </c>
      <c r="B328" s="113"/>
      <c r="C328" s="113"/>
    </row>
    <row r="329" spans="1:3" ht="15">
      <c r="A329" s="113"/>
      <c r="B329" s="113"/>
      <c r="C329" s="113"/>
    </row>
    <row r="330" spans="1:3" ht="15">
      <c r="A330" s="113"/>
      <c r="B330" s="113"/>
      <c r="C330" s="113"/>
    </row>
    <row r="331" spans="1:3" ht="15">
      <c r="A331" s="113"/>
      <c r="B331" s="113"/>
      <c r="C331" s="113"/>
    </row>
    <row r="332" spans="1:3" ht="15">
      <c r="A332" s="113"/>
      <c r="B332" s="113"/>
      <c r="C332" s="113"/>
    </row>
    <row r="333" spans="1:3" ht="15">
      <c r="A333" s="113"/>
      <c r="B333" s="113"/>
      <c r="C333" s="113"/>
    </row>
    <row r="334" spans="1:3" ht="15">
      <c r="A334" s="113"/>
      <c r="B334" s="113"/>
      <c r="C334" s="113"/>
    </row>
    <row r="335" spans="1:3" ht="15">
      <c r="A335" s="113"/>
      <c r="B335" s="113"/>
      <c r="C335" s="113"/>
    </row>
    <row r="336" spans="1:3" ht="15">
      <c r="A336" s="113"/>
      <c r="B336" s="113"/>
      <c r="C336" s="113"/>
    </row>
    <row r="337" spans="1:3" ht="15">
      <c r="A337" s="113"/>
      <c r="B337" s="113"/>
      <c r="C337" s="113"/>
    </row>
    <row r="338" spans="1:3" ht="15">
      <c r="A338" s="113"/>
      <c r="B338" s="113"/>
      <c r="C338" s="113"/>
    </row>
    <row r="339" spans="1:3" ht="15">
      <c r="A339" s="113"/>
      <c r="B339" s="113"/>
      <c r="C339" s="113"/>
    </row>
    <row r="340" spans="1:3" ht="15">
      <c r="A340" s="113"/>
      <c r="B340" s="113"/>
      <c r="C340" s="113"/>
    </row>
    <row r="341" spans="1:3" ht="15">
      <c r="A341" s="113"/>
      <c r="B341" s="113"/>
      <c r="C341" s="113"/>
    </row>
    <row r="342" spans="1:3" ht="15">
      <c r="A342" s="113"/>
      <c r="B342" s="113"/>
      <c r="C342" s="113"/>
    </row>
    <row r="343" spans="1:3" ht="15">
      <c r="A343" s="113"/>
      <c r="B343" s="113"/>
      <c r="C343" s="113"/>
    </row>
    <row r="344" spans="1:3" ht="15">
      <c r="A344" s="113"/>
      <c r="B344" s="113"/>
      <c r="C344" s="113"/>
    </row>
    <row r="345" spans="1:3" ht="15">
      <c r="A345" s="113"/>
      <c r="B345" s="113"/>
      <c r="C345" s="113"/>
    </row>
    <row r="346" spans="1:3" ht="15">
      <c r="A346" s="113"/>
      <c r="B346" s="113"/>
      <c r="C346" s="113"/>
    </row>
    <row r="347" spans="1:3" ht="15">
      <c r="A347" s="113"/>
      <c r="B347" s="113"/>
      <c r="C347" s="113"/>
    </row>
    <row r="348" spans="1:3" ht="15">
      <c r="A348" s="113"/>
      <c r="B348" s="113"/>
      <c r="C348" s="113"/>
    </row>
    <row r="349" spans="1:3" ht="15">
      <c r="A349" s="113"/>
      <c r="B349" s="113"/>
      <c r="C349" s="113"/>
    </row>
    <row r="350" spans="1:3" ht="15">
      <c r="A350" s="113"/>
      <c r="B350" s="113"/>
      <c r="C350" s="113"/>
    </row>
  </sheetData>
  <sheetProtection/>
  <mergeCells count="49">
    <mergeCell ref="B76:J77"/>
    <mergeCell ref="B79:J80"/>
    <mergeCell ref="B171:J171"/>
    <mergeCell ref="B162:J163"/>
    <mergeCell ref="B168:J169"/>
    <mergeCell ref="G183:H183"/>
    <mergeCell ref="B178:J178"/>
    <mergeCell ref="E126:J126"/>
    <mergeCell ref="B145:J146"/>
    <mergeCell ref="B42:J44"/>
    <mergeCell ref="B151:J152"/>
    <mergeCell ref="B154:J155"/>
    <mergeCell ref="B46:J46"/>
    <mergeCell ref="B48:J48"/>
    <mergeCell ref="B106:J107"/>
    <mergeCell ref="B71:J72"/>
    <mergeCell ref="B50:J50"/>
    <mergeCell ref="B54:J55"/>
    <mergeCell ref="B57:J57"/>
    <mergeCell ref="G185:H185"/>
    <mergeCell ref="B14:J16"/>
    <mergeCell ref="B85:J85"/>
    <mergeCell ref="B91:J91"/>
    <mergeCell ref="B18:J20"/>
    <mergeCell ref="B86:J86"/>
    <mergeCell ref="B52:J52"/>
    <mergeCell ref="B59:J59"/>
    <mergeCell ref="B63:J64"/>
    <mergeCell ref="D36:L36"/>
    <mergeCell ref="B299:J299"/>
    <mergeCell ref="B241:J242"/>
    <mergeCell ref="B294:J294"/>
    <mergeCell ref="B280:J280"/>
    <mergeCell ref="B275:J275"/>
    <mergeCell ref="C233:J233"/>
    <mergeCell ref="B222:J223"/>
    <mergeCell ref="B206:J206"/>
    <mergeCell ref="I210:J210"/>
    <mergeCell ref="F210:G210"/>
    <mergeCell ref="B61:J61"/>
    <mergeCell ref="B68:J69"/>
    <mergeCell ref="B66:J66"/>
    <mergeCell ref="A327:C327"/>
    <mergeCell ref="I308:J308"/>
    <mergeCell ref="F308:G308"/>
    <mergeCell ref="B313:D313"/>
    <mergeCell ref="B304:J304"/>
    <mergeCell ref="B197:J198"/>
    <mergeCell ref="B200:J201"/>
  </mergeCells>
  <printOptions/>
  <pageMargins left="0.42" right="0.16" top="0.48" bottom="0.39" header="0.45" footer="0.39"/>
  <pageSetup horizontalDpi="600" verticalDpi="600" orientation="portrait" paperSize="9" scale="72" r:id="rId2"/>
  <headerFooter alignWithMargins="0">
    <oddFooter>&amp;C&amp;P</oddFooter>
  </headerFooter>
  <rowBreaks count="5" manualBreakCount="5">
    <brk id="62" max="9" man="1"/>
    <brk id="113" max="9" man="1"/>
    <brk id="171" max="9" man="1"/>
    <brk id="223" max="9" man="1"/>
    <brk id="277"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82"/>
  <sheetViews>
    <sheetView zoomScale="75" zoomScaleNormal="75" zoomScalePageLayoutView="0" workbookViewId="0" topLeftCell="A1">
      <selection activeCell="F42" sqref="F42"/>
    </sheetView>
  </sheetViews>
  <sheetFormatPr defaultColWidth="9.140625" defaultRowHeight="12.75"/>
  <cols>
    <col min="1" max="1" width="36.00390625" style="115" customWidth="1"/>
    <col min="2" max="2" width="17.57421875" style="115" customWidth="1"/>
    <col min="3" max="3" width="1.7109375" style="115" customWidth="1"/>
    <col min="4" max="4" width="17.57421875" style="115" customWidth="1"/>
    <col min="5" max="5" width="1.7109375" style="115" customWidth="1"/>
    <col min="6" max="6" width="17.57421875" style="115" customWidth="1"/>
    <col min="7" max="7" width="1.8515625" style="115" customWidth="1"/>
    <col min="8" max="8" width="15.57421875" style="115" customWidth="1"/>
    <col min="9" max="9" width="1.7109375" style="9" customWidth="1"/>
    <col min="10" max="16384" width="9.140625" style="11" customWidth="1"/>
  </cols>
  <sheetData>
    <row r="4" spans="1:9" ht="15.75">
      <c r="A4" s="96" t="s">
        <v>0</v>
      </c>
      <c r="D4" s="199"/>
      <c r="E4" s="199"/>
      <c r="F4" s="199"/>
      <c r="G4" s="199"/>
      <c r="H4" s="199"/>
      <c r="I4" s="10"/>
    </row>
    <row r="5" spans="1:9" ht="15">
      <c r="A5" s="98"/>
      <c r="B5" s="199"/>
      <c r="C5" s="199"/>
      <c r="D5" s="199"/>
      <c r="E5" s="199"/>
      <c r="F5" s="199"/>
      <c r="G5" s="199"/>
      <c r="H5" s="123"/>
      <c r="I5" s="10"/>
    </row>
    <row r="6" ht="15.75">
      <c r="A6" s="96" t="str">
        <f>+'Notes-pg 6'!A5</f>
        <v>QUARTERLY REPORT FOR THE FOURTH QUARTER ENDED 31 JULY 2011</v>
      </c>
    </row>
    <row r="7" spans="2:9" ht="15">
      <c r="B7" s="183"/>
      <c r="C7" s="183"/>
      <c r="D7" s="183"/>
      <c r="E7" s="183"/>
      <c r="F7" s="183"/>
      <c r="G7" s="183"/>
      <c r="H7" s="183"/>
      <c r="I7" s="13"/>
    </row>
    <row r="8" spans="1:9" ht="15.75">
      <c r="A8" s="200" t="s">
        <v>212</v>
      </c>
      <c r="B8" s="183"/>
      <c r="C8" s="183"/>
      <c r="D8" s="183"/>
      <c r="E8" s="183"/>
      <c r="F8" s="183"/>
      <c r="G8" s="183"/>
      <c r="H8" s="183"/>
      <c r="I8" s="13"/>
    </row>
    <row r="9" spans="1:9" ht="15.75">
      <c r="A9" s="200"/>
      <c r="B9" s="183"/>
      <c r="C9" s="183"/>
      <c r="D9" s="183"/>
      <c r="E9" s="183"/>
      <c r="F9" s="183"/>
      <c r="G9" s="183"/>
      <c r="H9" s="183"/>
      <c r="I9" s="13"/>
    </row>
    <row r="10" spans="1:13" ht="15">
      <c r="A10" s="183"/>
      <c r="B10" s="183"/>
      <c r="C10" s="183"/>
      <c r="D10" s="183"/>
      <c r="E10" s="183"/>
      <c r="F10" s="183"/>
      <c r="G10" s="183"/>
      <c r="H10" s="183"/>
      <c r="I10" s="13"/>
      <c r="J10" s="5"/>
      <c r="K10" s="5"/>
      <c r="L10" s="5"/>
      <c r="M10" s="5"/>
    </row>
    <row r="11" spans="1:13" ht="16.5" thickBot="1">
      <c r="A11" s="183"/>
      <c r="B11" s="336" t="s">
        <v>67</v>
      </c>
      <c r="C11" s="337"/>
      <c r="D11" s="338"/>
      <c r="E11" s="201"/>
      <c r="F11" s="336" t="s">
        <v>68</v>
      </c>
      <c r="G11" s="337"/>
      <c r="H11" s="337"/>
      <c r="I11" s="15"/>
      <c r="J11" s="5"/>
      <c r="K11" s="5"/>
      <c r="L11" s="5"/>
      <c r="M11" s="5"/>
    </row>
    <row r="12" spans="1:13" ht="15">
      <c r="A12" s="183"/>
      <c r="B12" s="187"/>
      <c r="C12" s="187"/>
      <c r="D12" s="187"/>
      <c r="E12" s="187"/>
      <c r="F12" s="187"/>
      <c r="G12" s="187"/>
      <c r="H12" s="187"/>
      <c r="I12" s="15"/>
      <c r="J12" s="5"/>
      <c r="K12" s="5"/>
      <c r="L12" s="5"/>
      <c r="M12" s="5"/>
    </row>
    <row r="13" spans="1:13" ht="15.75">
      <c r="A13" s="183"/>
      <c r="B13" s="202" t="s">
        <v>64</v>
      </c>
      <c r="C13" s="203"/>
      <c r="D13" s="203" t="s">
        <v>64</v>
      </c>
      <c r="E13" s="203"/>
      <c r="F13" s="204" t="s">
        <v>129</v>
      </c>
      <c r="G13" s="205"/>
      <c r="H13" s="206" t="s">
        <v>129</v>
      </c>
      <c r="I13" s="16"/>
      <c r="J13" s="5"/>
      <c r="K13" s="5"/>
      <c r="L13" s="5"/>
      <c r="M13" s="5"/>
    </row>
    <row r="14" spans="1:13" ht="15.75">
      <c r="A14" s="183"/>
      <c r="B14" s="202" t="s">
        <v>69</v>
      </c>
      <c r="C14" s="203"/>
      <c r="D14" s="203" t="s">
        <v>69</v>
      </c>
      <c r="E14" s="203"/>
      <c r="F14" s="204" t="s">
        <v>69</v>
      </c>
      <c r="G14" s="206"/>
      <c r="H14" s="206" t="s">
        <v>69</v>
      </c>
      <c r="I14" s="15"/>
      <c r="J14" s="5"/>
      <c r="K14" s="5"/>
      <c r="L14" s="5"/>
      <c r="M14" s="5"/>
    </row>
    <row r="15" spans="1:13" ht="15.75">
      <c r="A15" s="183"/>
      <c r="B15" s="204" t="s">
        <v>304</v>
      </c>
      <c r="C15" s="205"/>
      <c r="D15" s="206" t="s">
        <v>210</v>
      </c>
      <c r="E15" s="206"/>
      <c r="F15" s="204" t="s">
        <v>304</v>
      </c>
      <c r="G15" s="205"/>
      <c r="H15" s="206" t="s">
        <v>210</v>
      </c>
      <c r="I15" s="17"/>
      <c r="J15" s="5"/>
      <c r="K15" s="5"/>
      <c r="L15" s="5"/>
      <c r="M15" s="5"/>
    </row>
    <row r="16" spans="1:13" ht="15.75">
      <c r="A16" s="183"/>
      <c r="B16" s="204"/>
      <c r="C16" s="205"/>
      <c r="D16" s="206"/>
      <c r="E16" s="206"/>
      <c r="F16" s="167" t="s">
        <v>13</v>
      </c>
      <c r="G16" s="205"/>
      <c r="H16" s="167" t="s">
        <v>173</v>
      </c>
      <c r="I16" s="17"/>
      <c r="J16" s="5"/>
      <c r="K16" s="5"/>
      <c r="L16" s="5"/>
      <c r="M16" s="5"/>
    </row>
    <row r="17" spans="1:9" ht="15.75">
      <c r="A17" s="183"/>
      <c r="B17" s="202" t="s">
        <v>41</v>
      </c>
      <c r="C17" s="202"/>
      <c r="D17" s="203" t="s">
        <v>41</v>
      </c>
      <c r="E17" s="203"/>
      <c r="F17" s="202" t="s">
        <v>41</v>
      </c>
      <c r="G17" s="202"/>
      <c r="H17" s="203" t="s">
        <v>41</v>
      </c>
      <c r="I17" s="13"/>
    </row>
    <row r="18" spans="2:9" ht="15">
      <c r="B18" s="207"/>
      <c r="C18" s="207"/>
      <c r="D18" s="183"/>
      <c r="E18" s="183"/>
      <c r="F18" s="207"/>
      <c r="G18" s="207"/>
      <c r="H18" s="183"/>
      <c r="I18" s="13"/>
    </row>
    <row r="19" spans="1:10" ht="15">
      <c r="A19" s="183" t="s">
        <v>26</v>
      </c>
      <c r="B19" s="208">
        <v>183115</v>
      </c>
      <c r="C19" s="208"/>
      <c r="D19" s="208">
        <v>131906</v>
      </c>
      <c r="E19" s="208"/>
      <c r="F19" s="208">
        <v>692495</v>
      </c>
      <c r="G19" s="208"/>
      <c r="H19" s="208">
        <v>561244</v>
      </c>
      <c r="I19" s="17"/>
      <c r="J19" s="94"/>
    </row>
    <row r="20" spans="1:9" ht="15">
      <c r="A20" s="183"/>
      <c r="B20" s="208"/>
      <c r="C20" s="208"/>
      <c r="D20" s="208"/>
      <c r="E20" s="208"/>
      <c r="F20" s="208"/>
      <c r="G20" s="208"/>
      <c r="H20" s="208"/>
      <c r="I20" s="17"/>
    </row>
    <row r="21" spans="1:9" ht="15">
      <c r="A21" s="183" t="s">
        <v>70</v>
      </c>
      <c r="B21" s="208">
        <v>554</v>
      </c>
      <c r="C21" s="208"/>
      <c r="D21" s="208">
        <v>1007</v>
      </c>
      <c r="E21" s="208"/>
      <c r="F21" s="208">
        <v>1736</v>
      </c>
      <c r="G21" s="208"/>
      <c r="H21" s="208">
        <v>1894</v>
      </c>
      <c r="I21" s="17"/>
    </row>
    <row r="22" spans="1:9" ht="15">
      <c r="A22" s="183"/>
      <c r="B22" s="208"/>
      <c r="C22" s="208"/>
      <c r="D22" s="208"/>
      <c r="E22" s="208"/>
      <c r="F22" s="208"/>
      <c r="G22" s="208"/>
      <c r="H22" s="208"/>
      <c r="I22" s="17"/>
    </row>
    <row r="23" spans="1:9" ht="15">
      <c r="A23" s="183" t="s">
        <v>206</v>
      </c>
      <c r="B23" s="208">
        <f>-129258-19458-17089</f>
        <v>-165805</v>
      </c>
      <c r="C23" s="208"/>
      <c r="D23" s="208">
        <v>-120676</v>
      </c>
      <c r="E23" s="208"/>
      <c r="F23" s="208">
        <f>-487672-71900-67082</f>
        <v>-626654</v>
      </c>
      <c r="G23" s="208"/>
      <c r="H23" s="208">
        <f>-389024-60620-58609</f>
        <v>-508253</v>
      </c>
      <c r="I23" s="17"/>
    </row>
    <row r="24" spans="1:9" ht="15">
      <c r="A24" s="183"/>
      <c r="B24" s="209"/>
      <c r="C24" s="208"/>
      <c r="D24" s="209"/>
      <c r="E24" s="208"/>
      <c r="F24" s="209"/>
      <c r="G24" s="208"/>
      <c r="H24" s="209"/>
      <c r="I24" s="17"/>
    </row>
    <row r="25" spans="1:9" ht="15">
      <c r="A25" s="183"/>
      <c r="B25" s="208"/>
      <c r="C25" s="208"/>
      <c r="D25" s="208"/>
      <c r="E25" s="208"/>
      <c r="F25" s="208"/>
      <c r="G25" s="208"/>
      <c r="H25" s="208"/>
      <c r="I25" s="17"/>
    </row>
    <row r="26" spans="1:9" ht="15">
      <c r="A26" s="183" t="s">
        <v>71</v>
      </c>
      <c r="B26" s="208">
        <f>SUM(B19:B23)</f>
        <v>17864</v>
      </c>
      <c r="C26" s="208"/>
      <c r="D26" s="208">
        <f>SUM(D19:D23)</f>
        <v>12237</v>
      </c>
      <c r="E26" s="208"/>
      <c r="F26" s="208">
        <f>SUM(F19:F23)</f>
        <v>67577</v>
      </c>
      <c r="G26" s="208"/>
      <c r="H26" s="208">
        <f>SUM(H19:H23)</f>
        <v>54885</v>
      </c>
      <c r="I26" s="17"/>
    </row>
    <row r="27" spans="1:9" ht="15">
      <c r="A27" s="183"/>
      <c r="B27" s="208"/>
      <c r="C27" s="208"/>
      <c r="D27" s="208"/>
      <c r="E27" s="208"/>
      <c r="F27" s="208"/>
      <c r="G27" s="208"/>
      <c r="H27" s="208"/>
      <c r="I27" s="17"/>
    </row>
    <row r="28" spans="1:9" ht="15">
      <c r="A28" s="210" t="s">
        <v>72</v>
      </c>
      <c r="B28" s="209">
        <v>-2512</v>
      </c>
      <c r="C28" s="208"/>
      <c r="D28" s="209">
        <v>-2628</v>
      </c>
      <c r="E28" s="208"/>
      <c r="F28" s="209">
        <v>-10091</v>
      </c>
      <c r="G28" s="208"/>
      <c r="H28" s="209">
        <v>-10086</v>
      </c>
      <c r="I28" s="17"/>
    </row>
    <row r="29" spans="1:9" ht="15">
      <c r="A29" s="183"/>
      <c r="B29" s="208"/>
      <c r="C29" s="208"/>
      <c r="D29" s="208"/>
      <c r="E29" s="208"/>
      <c r="F29" s="208"/>
      <c r="G29" s="208"/>
      <c r="H29" s="208"/>
      <c r="I29" s="17"/>
    </row>
    <row r="30" spans="1:9" ht="15">
      <c r="A30" s="183" t="s">
        <v>52</v>
      </c>
      <c r="B30" s="208">
        <f>SUM(B26:B28)</f>
        <v>15352</v>
      </c>
      <c r="C30" s="208"/>
      <c r="D30" s="208">
        <f>SUM(D26:D28)</f>
        <v>9609</v>
      </c>
      <c r="E30" s="208"/>
      <c r="F30" s="208">
        <f>SUM(F26:F28)</f>
        <v>57486</v>
      </c>
      <c r="G30" s="208"/>
      <c r="H30" s="208">
        <f>SUM(H26:H28)</f>
        <v>44799</v>
      </c>
      <c r="I30" s="16"/>
    </row>
    <row r="31" spans="1:9" ht="15">
      <c r="A31" s="183"/>
      <c r="B31" s="302"/>
      <c r="C31" s="208"/>
      <c r="D31" s="302"/>
      <c r="E31" s="208"/>
      <c r="F31" s="302"/>
      <c r="G31" s="208"/>
      <c r="H31" s="208"/>
      <c r="I31" s="16"/>
    </row>
    <row r="32" spans="1:9" ht="15">
      <c r="A32" s="183" t="s">
        <v>37</v>
      </c>
      <c r="B32" s="209">
        <v>-3172</v>
      </c>
      <c r="D32" s="209">
        <v>-1820</v>
      </c>
      <c r="E32" s="208"/>
      <c r="F32" s="209">
        <v>-15848</v>
      </c>
      <c r="G32" s="208"/>
      <c r="H32" s="209">
        <v>-12282</v>
      </c>
      <c r="I32" s="16"/>
    </row>
    <row r="33" spans="1:9" ht="15">
      <c r="A33" s="183"/>
      <c r="E33" s="208"/>
      <c r="G33" s="208"/>
      <c r="I33" s="16"/>
    </row>
    <row r="34" spans="1:10" ht="15.75" thickBot="1">
      <c r="A34" s="183" t="s">
        <v>73</v>
      </c>
      <c r="B34" s="211">
        <f>SUM(B30:B32)</f>
        <v>12180</v>
      </c>
      <c r="C34" s="183"/>
      <c r="D34" s="211">
        <f>SUM(D30:D32)</f>
        <v>7789</v>
      </c>
      <c r="E34" s="183"/>
      <c r="F34" s="211">
        <f>SUM(F30:F32)</f>
        <v>41638</v>
      </c>
      <c r="G34" s="183"/>
      <c r="H34" s="211">
        <f>SUM(H30:H32)</f>
        <v>32517</v>
      </c>
      <c r="I34" s="18"/>
      <c r="J34" s="94"/>
    </row>
    <row r="35" spans="1:10" ht="15">
      <c r="A35" s="183"/>
      <c r="B35" s="208"/>
      <c r="C35" s="183"/>
      <c r="D35" s="208"/>
      <c r="E35" s="183"/>
      <c r="F35" s="208"/>
      <c r="G35" s="183"/>
      <c r="H35" s="208"/>
      <c r="I35" s="18"/>
      <c r="J35" s="94"/>
    </row>
    <row r="36" spans="1:10" ht="15">
      <c r="A36" s="183" t="s">
        <v>214</v>
      </c>
      <c r="B36" s="208">
        <v>0</v>
      </c>
      <c r="C36" s="183"/>
      <c r="D36" s="208">
        <v>0</v>
      </c>
      <c r="E36" s="183"/>
      <c r="F36" s="208">
        <v>0</v>
      </c>
      <c r="G36" s="183"/>
      <c r="H36" s="208">
        <v>0</v>
      </c>
      <c r="I36" s="18"/>
      <c r="J36" s="94"/>
    </row>
    <row r="37" spans="1:10" ht="15">
      <c r="A37" s="183"/>
      <c r="B37" s="208"/>
      <c r="C37" s="183"/>
      <c r="D37" s="208"/>
      <c r="E37" s="183"/>
      <c r="F37" s="208"/>
      <c r="G37" s="183"/>
      <c r="H37" s="208"/>
      <c r="I37" s="18"/>
      <c r="J37" s="94"/>
    </row>
    <row r="38" spans="1:10" ht="15.75" thickBot="1">
      <c r="A38" s="183" t="s">
        <v>215</v>
      </c>
      <c r="B38" s="308">
        <f>+B34+B36</f>
        <v>12180</v>
      </c>
      <c r="C38" s="183"/>
      <c r="D38" s="308">
        <f>+D34+D36</f>
        <v>7789</v>
      </c>
      <c r="E38" s="183"/>
      <c r="F38" s="308">
        <f>+F34+F36</f>
        <v>41638</v>
      </c>
      <c r="G38" s="183"/>
      <c r="H38" s="308">
        <f>+H34+H36</f>
        <v>32517</v>
      </c>
      <c r="I38" s="18"/>
      <c r="J38" s="94"/>
    </row>
    <row r="39" spans="1:10" ht="15">
      <c r="A39" s="183"/>
      <c r="B39" s="208"/>
      <c r="C39" s="183"/>
      <c r="D39" s="208"/>
      <c r="E39" s="183"/>
      <c r="F39" s="208"/>
      <c r="G39" s="183"/>
      <c r="H39" s="208"/>
      <c r="I39" s="18"/>
      <c r="J39" s="94"/>
    </row>
    <row r="40" spans="1:9" ht="15">
      <c r="A40" s="183"/>
      <c r="B40" s="183"/>
      <c r="C40" s="183"/>
      <c r="D40" s="183"/>
      <c r="E40" s="183"/>
      <c r="F40" s="183"/>
      <c r="G40" s="183"/>
      <c r="H40" s="183"/>
      <c r="I40" s="13"/>
    </row>
    <row r="41" spans="1:9" ht="15">
      <c r="A41" s="183" t="s">
        <v>11</v>
      </c>
      <c r="B41" s="183"/>
      <c r="C41" s="183"/>
      <c r="D41" s="183"/>
      <c r="E41" s="183"/>
      <c r="F41" s="183"/>
      <c r="G41" s="183"/>
      <c r="H41" s="183"/>
      <c r="I41" s="13"/>
    </row>
    <row r="42" spans="1:9" ht="15">
      <c r="A42" s="183" t="s">
        <v>276</v>
      </c>
      <c r="B42" s="192">
        <v>12180</v>
      </c>
      <c r="C42" s="183"/>
      <c r="D42" s="192">
        <v>7789</v>
      </c>
      <c r="E42" s="183"/>
      <c r="F42" s="192">
        <v>41638</v>
      </c>
      <c r="G42" s="183"/>
      <c r="H42" s="192">
        <v>32517</v>
      </c>
      <c r="I42" s="13"/>
    </row>
    <row r="43" spans="1:9" ht="15">
      <c r="A43" s="183" t="s">
        <v>277</v>
      </c>
      <c r="B43" s="192">
        <v>0</v>
      </c>
      <c r="C43" s="183"/>
      <c r="D43" s="192">
        <v>0</v>
      </c>
      <c r="E43" s="183"/>
      <c r="F43" s="192">
        <v>0</v>
      </c>
      <c r="G43" s="183"/>
      <c r="H43" s="192">
        <v>0</v>
      </c>
      <c r="I43" s="13"/>
    </row>
    <row r="44" spans="1:9" ht="15.75" thickBot="1">
      <c r="A44" s="183"/>
      <c r="B44" s="212">
        <f>+B42+B43</f>
        <v>12180</v>
      </c>
      <c r="C44" s="183"/>
      <c r="D44" s="212">
        <f>+D42+D43</f>
        <v>7789</v>
      </c>
      <c r="E44" s="183"/>
      <c r="F44" s="212">
        <f>+F42+F43</f>
        <v>41638</v>
      </c>
      <c r="G44" s="183"/>
      <c r="H44" s="212">
        <f>+H42+H43</f>
        <v>32517</v>
      </c>
      <c r="I44" s="13"/>
    </row>
    <row r="45" spans="1:9" ht="15">
      <c r="A45" s="183"/>
      <c r="B45" s="183"/>
      <c r="C45" s="183"/>
      <c r="D45" s="183"/>
      <c r="E45" s="183"/>
      <c r="F45" s="183"/>
      <c r="G45" s="183"/>
      <c r="H45" s="183"/>
      <c r="I45" s="13"/>
    </row>
    <row r="46" spans="1:9" ht="15">
      <c r="A46" s="183"/>
      <c r="B46" s="305"/>
      <c r="C46" s="183"/>
      <c r="D46" s="183"/>
      <c r="E46" s="183"/>
      <c r="F46" s="183"/>
      <c r="G46" s="183"/>
      <c r="H46" s="183"/>
      <c r="I46" s="13"/>
    </row>
    <row r="47" spans="1:9" ht="15">
      <c r="A47" s="183" t="s">
        <v>12</v>
      </c>
      <c r="D47" s="213"/>
      <c r="H47" s="213"/>
      <c r="I47" s="11"/>
    </row>
    <row r="48" spans="1:9" ht="15">
      <c r="A48" s="183" t="s">
        <v>278</v>
      </c>
      <c r="D48" s="213"/>
      <c r="H48" s="213"/>
      <c r="I48" s="11"/>
    </row>
    <row r="49" spans="1:9" ht="15.75" thickBot="1">
      <c r="A49" s="183" t="s">
        <v>202</v>
      </c>
      <c r="B49" s="214">
        <f>'Notes-pg 6'!F320</f>
        <v>2.9681834132647094</v>
      </c>
      <c r="C49" s="183"/>
      <c r="D49" s="215">
        <f>'Notes-pg 6'!G320</f>
        <v>1.898126486528639</v>
      </c>
      <c r="E49" s="183"/>
      <c r="F49" s="214">
        <f>'Notes-pg 6'!I320</f>
        <v>10.14689827270246</v>
      </c>
      <c r="G49" s="183"/>
      <c r="H49" s="215">
        <f>'Notes-pg 6'!J320</f>
        <v>7.924172417826647</v>
      </c>
      <c r="I49" s="13"/>
    </row>
    <row r="50" spans="1:9" ht="15">
      <c r="A50" s="183"/>
      <c r="B50" s="216"/>
      <c r="C50" s="183"/>
      <c r="D50" s="217"/>
      <c r="E50" s="183"/>
      <c r="F50" s="216"/>
      <c r="G50" s="183"/>
      <c r="H50" s="217"/>
      <c r="I50" s="13"/>
    </row>
    <row r="51" spans="1:9" ht="15">
      <c r="A51" s="183"/>
      <c r="B51" s="183"/>
      <c r="C51" s="183"/>
      <c r="D51" s="183"/>
      <c r="E51" s="183"/>
      <c r="F51" s="183"/>
      <c r="G51" s="183"/>
      <c r="H51" s="183"/>
      <c r="I51" s="13"/>
    </row>
    <row r="52" spans="1:9" ht="14.25">
      <c r="A52" s="356" t="s">
        <v>291</v>
      </c>
      <c r="B52" s="356"/>
      <c r="C52" s="356"/>
      <c r="D52" s="356"/>
      <c r="E52" s="356"/>
      <c r="F52" s="356"/>
      <c r="G52" s="356"/>
      <c r="H52" s="356"/>
      <c r="I52" s="13"/>
    </row>
    <row r="53" spans="1:9" ht="14.25">
      <c r="A53" s="356"/>
      <c r="B53" s="356"/>
      <c r="C53" s="356"/>
      <c r="D53" s="356"/>
      <c r="E53" s="356"/>
      <c r="F53" s="356"/>
      <c r="G53" s="356"/>
      <c r="H53" s="356"/>
      <c r="I53" s="13"/>
    </row>
    <row r="54" spans="1:9" ht="15">
      <c r="A54" s="183"/>
      <c r="B54" s="183"/>
      <c r="C54" s="183"/>
      <c r="D54" s="183"/>
      <c r="E54" s="183"/>
      <c r="F54" s="183"/>
      <c r="G54" s="183"/>
      <c r="H54" s="183"/>
      <c r="I54" s="13"/>
    </row>
    <row r="55" spans="2:9" ht="15">
      <c r="B55" s="183"/>
      <c r="C55" s="183"/>
      <c r="D55" s="183"/>
      <c r="E55" s="183"/>
      <c r="F55" s="183"/>
      <c r="G55" s="183"/>
      <c r="H55" s="183"/>
      <c r="I55" s="13"/>
    </row>
    <row r="56" spans="1:9" ht="15">
      <c r="A56" s="183"/>
      <c r="B56" s="183"/>
      <c r="C56" s="183"/>
      <c r="D56" s="183"/>
      <c r="E56" s="183"/>
      <c r="F56" s="183"/>
      <c r="G56" s="183"/>
      <c r="H56" s="183"/>
      <c r="I56" s="13"/>
    </row>
    <row r="57" spans="1:9" ht="15">
      <c r="A57" s="183"/>
      <c r="B57" s="183"/>
      <c r="C57" s="183"/>
      <c r="D57" s="183"/>
      <c r="E57" s="183"/>
      <c r="F57" s="183"/>
      <c r="G57" s="183"/>
      <c r="H57" s="183"/>
      <c r="I57" s="13"/>
    </row>
    <row r="58" spans="1:9" ht="15">
      <c r="A58" s="183"/>
      <c r="B58" s="183"/>
      <c r="C58" s="183"/>
      <c r="D58" s="183"/>
      <c r="E58" s="183"/>
      <c r="F58" s="183"/>
      <c r="G58" s="183"/>
      <c r="H58" s="183"/>
      <c r="I58" s="13"/>
    </row>
    <row r="59" spans="1:9" ht="15">
      <c r="A59" s="183"/>
      <c r="B59" s="183"/>
      <c r="C59" s="183"/>
      <c r="D59" s="183"/>
      <c r="E59" s="183"/>
      <c r="F59" s="183"/>
      <c r="G59" s="183"/>
      <c r="H59" s="183"/>
      <c r="I59" s="13"/>
    </row>
    <row r="60" spans="1:9" ht="15">
      <c r="A60" s="183"/>
      <c r="B60" s="183"/>
      <c r="C60" s="183"/>
      <c r="D60" s="183"/>
      <c r="E60" s="183"/>
      <c r="F60" s="183"/>
      <c r="G60" s="183"/>
      <c r="H60" s="183"/>
      <c r="I60" s="13"/>
    </row>
    <row r="61" spans="1:9" ht="15">
      <c r="A61" s="183"/>
      <c r="B61" s="183"/>
      <c r="C61" s="183"/>
      <c r="D61" s="183"/>
      <c r="E61" s="183"/>
      <c r="F61" s="183"/>
      <c r="G61" s="183"/>
      <c r="H61" s="183"/>
      <c r="I61" s="13"/>
    </row>
    <row r="62" spans="1:9" ht="15">
      <c r="A62" s="183"/>
      <c r="B62" s="183"/>
      <c r="C62" s="183"/>
      <c r="D62" s="183"/>
      <c r="E62" s="183"/>
      <c r="F62" s="183"/>
      <c r="G62" s="183"/>
      <c r="H62" s="183"/>
      <c r="I62" s="13"/>
    </row>
    <row r="63" spans="1:9" ht="15">
      <c r="A63" s="183"/>
      <c r="B63" s="183"/>
      <c r="C63" s="183"/>
      <c r="D63" s="183"/>
      <c r="E63" s="183"/>
      <c r="F63" s="183"/>
      <c r="G63" s="183"/>
      <c r="H63" s="183"/>
      <c r="I63" s="13"/>
    </row>
    <row r="64" spans="1:9" ht="15">
      <c r="A64" s="183"/>
      <c r="B64" s="183"/>
      <c r="C64" s="183"/>
      <c r="D64" s="183"/>
      <c r="E64" s="183"/>
      <c r="F64" s="183"/>
      <c r="G64" s="183"/>
      <c r="H64" s="183"/>
      <c r="I64" s="13"/>
    </row>
    <row r="65" spans="1:9" ht="15">
      <c r="A65" s="183"/>
      <c r="B65" s="183"/>
      <c r="C65" s="183"/>
      <c r="D65" s="183"/>
      <c r="E65" s="183"/>
      <c r="F65" s="183"/>
      <c r="G65" s="183"/>
      <c r="H65" s="183"/>
      <c r="I65" s="13"/>
    </row>
    <row r="66" spans="1:9" ht="15">
      <c r="A66" s="183"/>
      <c r="B66" s="183"/>
      <c r="C66" s="183"/>
      <c r="D66" s="183"/>
      <c r="E66" s="183"/>
      <c r="F66" s="183"/>
      <c r="G66" s="183"/>
      <c r="H66" s="183"/>
      <c r="I66" s="13"/>
    </row>
    <row r="67" spans="1:9" ht="15">
      <c r="A67" s="183"/>
      <c r="B67" s="183"/>
      <c r="C67" s="183"/>
      <c r="D67" s="183"/>
      <c r="E67" s="183"/>
      <c r="F67" s="183"/>
      <c r="G67" s="183"/>
      <c r="H67" s="183"/>
      <c r="I67" s="13"/>
    </row>
    <row r="68" spans="1:9" ht="15">
      <c r="A68" s="183"/>
      <c r="B68" s="183"/>
      <c r="C68" s="183"/>
      <c r="D68" s="183"/>
      <c r="E68" s="183"/>
      <c r="F68" s="183"/>
      <c r="G68" s="183"/>
      <c r="H68" s="183"/>
      <c r="I68" s="13"/>
    </row>
    <row r="69" spans="1:9" ht="15">
      <c r="A69" s="183"/>
      <c r="B69" s="183"/>
      <c r="C69" s="183"/>
      <c r="D69" s="183"/>
      <c r="E69" s="183"/>
      <c r="F69" s="183"/>
      <c r="G69" s="183"/>
      <c r="H69" s="183"/>
      <c r="I69" s="13"/>
    </row>
    <row r="70" spans="1:9" ht="15">
      <c r="A70" s="183"/>
      <c r="B70" s="183"/>
      <c r="C70" s="183"/>
      <c r="D70" s="183"/>
      <c r="E70" s="183"/>
      <c r="F70" s="183"/>
      <c r="G70" s="183"/>
      <c r="H70" s="183"/>
      <c r="I70" s="13"/>
    </row>
    <row r="71" spans="1:9" ht="15">
      <c r="A71" s="183"/>
      <c r="B71" s="183"/>
      <c r="C71" s="183"/>
      <c r="D71" s="183"/>
      <c r="E71" s="183"/>
      <c r="F71" s="183"/>
      <c r="G71" s="183"/>
      <c r="H71" s="183"/>
      <c r="I71" s="13"/>
    </row>
    <row r="72" spans="1:9" ht="15">
      <c r="A72" s="183"/>
      <c r="B72" s="183"/>
      <c r="C72" s="183"/>
      <c r="D72" s="183"/>
      <c r="E72" s="183"/>
      <c r="F72" s="183"/>
      <c r="G72" s="183"/>
      <c r="H72" s="183"/>
      <c r="I72" s="13"/>
    </row>
    <row r="73" spans="1:9" ht="15">
      <c r="A73" s="183"/>
      <c r="B73" s="183"/>
      <c r="C73" s="183"/>
      <c r="D73" s="183"/>
      <c r="E73" s="183"/>
      <c r="F73" s="183"/>
      <c r="G73" s="183"/>
      <c r="H73" s="183"/>
      <c r="I73" s="13"/>
    </row>
    <row r="74" spans="1:9" ht="15">
      <c r="A74" s="183"/>
      <c r="B74" s="183"/>
      <c r="C74" s="183"/>
      <c r="D74" s="183"/>
      <c r="E74" s="183"/>
      <c r="F74" s="183"/>
      <c r="G74" s="183"/>
      <c r="H74" s="183"/>
      <c r="I74" s="13"/>
    </row>
    <row r="75" spans="1:9" ht="15">
      <c r="A75" s="183"/>
      <c r="B75" s="183"/>
      <c r="C75" s="183"/>
      <c r="D75" s="183"/>
      <c r="E75" s="183"/>
      <c r="F75" s="183"/>
      <c r="G75" s="183"/>
      <c r="H75" s="183"/>
      <c r="I75" s="13"/>
    </row>
    <row r="76" spans="1:9" ht="15">
      <c r="A76" s="183"/>
      <c r="B76" s="183"/>
      <c r="C76" s="183"/>
      <c r="D76" s="183"/>
      <c r="E76" s="183"/>
      <c r="F76" s="183"/>
      <c r="G76" s="183"/>
      <c r="H76" s="183"/>
      <c r="I76" s="13"/>
    </row>
    <row r="137" ht="38.25" customHeight="1"/>
    <row r="138" ht="15">
      <c r="J138" s="88"/>
    </row>
    <row r="139" ht="51.75" customHeight="1">
      <c r="J139" s="88"/>
    </row>
    <row r="146" ht="9" customHeight="1"/>
    <row r="147" ht="6" customHeight="1"/>
    <row r="238" ht="30" customHeight="1"/>
    <row r="241" ht="30" customHeight="1"/>
    <row r="243" ht="29.25" customHeight="1"/>
    <row r="252" ht="15">
      <c r="B252" s="115" t="s">
        <v>178</v>
      </c>
    </row>
    <row r="260" ht="15">
      <c r="B260" s="115" t="s">
        <v>21</v>
      </c>
    </row>
    <row r="261" ht="15">
      <c r="B261" s="115" t="s">
        <v>20</v>
      </c>
    </row>
    <row r="273" ht="15">
      <c r="J273" s="88"/>
    </row>
    <row r="274" ht="15">
      <c r="J274" s="88"/>
    </row>
    <row r="275" ht="15">
      <c r="J275" s="88"/>
    </row>
    <row r="276" ht="15">
      <c r="J276" s="88"/>
    </row>
    <row r="277" ht="15">
      <c r="J277" s="88"/>
    </row>
    <row r="278" ht="15">
      <c r="J278" s="88"/>
    </row>
    <row r="279" ht="15">
      <c r="J279" s="88"/>
    </row>
    <row r="280" ht="15">
      <c r="J280" s="88"/>
    </row>
    <row r="281" ht="15">
      <c r="J281" s="88"/>
    </row>
    <row r="282" ht="15">
      <c r="J282" s="88"/>
    </row>
  </sheetData>
  <sheetProtection/>
  <mergeCells count="3">
    <mergeCell ref="F11:H11"/>
    <mergeCell ref="B11:D11"/>
    <mergeCell ref="A52:H53"/>
  </mergeCells>
  <printOptions/>
  <pageMargins left="1.1" right="0" top="0.5" bottom="0.25" header="0.2" footer="0.2"/>
  <pageSetup fitToHeight="1" fitToWidth="1" horizontalDpi="600" verticalDpi="600" orientation="portrait" paperSize="9" scale="81"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93"/>
  <sheetViews>
    <sheetView zoomScale="75" zoomScaleNormal="75" zoomScaleSheetLayoutView="75" zoomScalePageLayoutView="0" workbookViewId="0" topLeftCell="A1">
      <selection activeCell="C39" sqref="C39"/>
    </sheetView>
  </sheetViews>
  <sheetFormatPr defaultColWidth="9.140625" defaultRowHeight="12.75"/>
  <cols>
    <col min="1" max="1" width="2.57421875" style="113" customWidth="1"/>
    <col min="2" max="2" width="57.57421875" style="105" customWidth="1"/>
    <col min="3" max="3" width="16.7109375" style="115" customWidth="1"/>
    <col min="4" max="4" width="7.00390625" style="172" customWidth="1"/>
    <col min="5" max="5" width="16.7109375" style="115" customWidth="1"/>
    <col min="6" max="6" width="1.7109375" style="22" customWidth="1"/>
    <col min="7" max="10" width="17.57421875" style="13" customWidth="1"/>
    <col min="11" max="16384" width="9.140625" style="4" customWidth="1"/>
  </cols>
  <sheetData>
    <row r="1" spans="3:10" ht="15.75">
      <c r="C1" s="218"/>
      <c r="D1" s="219"/>
      <c r="E1" s="218"/>
      <c r="G1" s="14"/>
      <c r="H1" s="14"/>
      <c r="I1" s="14"/>
      <c r="J1" s="14"/>
    </row>
    <row r="2" spans="3:10" ht="15.75">
      <c r="C2" s="218"/>
      <c r="D2" s="219"/>
      <c r="E2" s="218"/>
      <c r="G2" s="14"/>
      <c r="H2" s="14"/>
      <c r="I2" s="14"/>
      <c r="J2" s="14"/>
    </row>
    <row r="3" spans="1:10" ht="15.75">
      <c r="A3" s="96" t="s">
        <v>0</v>
      </c>
      <c r="C3" s="218"/>
      <c r="D3" s="219"/>
      <c r="E3" s="218"/>
      <c r="G3" s="14"/>
      <c r="H3" s="14"/>
      <c r="I3" s="14"/>
      <c r="J3" s="14"/>
    </row>
    <row r="4" spans="3:10" ht="15">
      <c r="C4" s="199"/>
      <c r="D4" s="220"/>
      <c r="E4" s="199"/>
      <c r="G4" s="24"/>
      <c r="H4" s="24"/>
      <c r="I4" s="24"/>
      <c r="J4" s="24"/>
    </row>
    <row r="5" ht="15.75">
      <c r="A5" s="96" t="str">
        <f>+'Notes-pg 6'!A5</f>
        <v>QUARTERLY REPORT FOR THE FOURTH QUARTER ENDED 31 JULY 2011</v>
      </c>
    </row>
    <row r="6" ht="15">
      <c r="A6" s="221"/>
    </row>
    <row r="7" spans="1:10" ht="15.75">
      <c r="A7" s="97" t="s">
        <v>211</v>
      </c>
      <c r="B7" s="115"/>
      <c r="C7" s="218"/>
      <c r="D7" s="219"/>
      <c r="E7" s="218"/>
      <c r="G7" s="14"/>
      <c r="H7" s="14"/>
      <c r="I7" s="14"/>
      <c r="J7" s="14"/>
    </row>
    <row r="8" spans="1:10" ht="15.75">
      <c r="A8" s="96"/>
      <c r="B8" s="222"/>
      <c r="C8" s="218"/>
      <c r="D8" s="219"/>
      <c r="E8" s="218"/>
      <c r="G8" s="14"/>
      <c r="H8" s="14"/>
      <c r="I8" s="14"/>
      <c r="J8" s="14"/>
    </row>
    <row r="9" spans="2:10" ht="15.75">
      <c r="B9" s="112"/>
      <c r="C9" s="116" t="s">
        <v>131</v>
      </c>
      <c r="D9" s="163"/>
      <c r="E9" s="223" t="s">
        <v>131</v>
      </c>
      <c r="F9" s="27"/>
      <c r="G9" s="21"/>
      <c r="H9" s="21"/>
      <c r="I9" s="21"/>
      <c r="J9" s="21"/>
    </row>
    <row r="10" spans="1:10" ht="15.75">
      <c r="A10" s="96"/>
      <c r="B10" s="224"/>
      <c r="C10" s="116" t="s">
        <v>304</v>
      </c>
      <c r="D10" s="225"/>
      <c r="E10" s="223" t="s">
        <v>210</v>
      </c>
      <c r="F10" s="28"/>
      <c r="G10" s="29"/>
      <c r="H10" s="29"/>
      <c r="I10" s="29"/>
      <c r="J10" s="29"/>
    </row>
    <row r="11" spans="1:10" ht="15.75">
      <c r="A11" s="96"/>
      <c r="B11" s="224"/>
      <c r="C11" s="226" t="s">
        <v>13</v>
      </c>
      <c r="D11" s="225"/>
      <c r="E11" s="227" t="s">
        <v>173</v>
      </c>
      <c r="F11" s="28"/>
      <c r="G11" s="29"/>
      <c r="H11" s="29"/>
      <c r="I11" s="29"/>
      <c r="J11" s="29"/>
    </row>
    <row r="12" spans="1:10" ht="15.75">
      <c r="A12" s="96"/>
      <c r="B12" s="224"/>
      <c r="C12" s="116" t="s">
        <v>41</v>
      </c>
      <c r="D12" s="180"/>
      <c r="E12" s="223" t="s">
        <v>41</v>
      </c>
      <c r="F12" s="28"/>
      <c r="G12" s="19"/>
      <c r="H12" s="19"/>
      <c r="I12" s="19"/>
      <c r="J12" s="19"/>
    </row>
    <row r="13" spans="1:10" ht="15.75">
      <c r="A13" s="96" t="s">
        <v>193</v>
      </c>
      <c r="B13" s="224"/>
      <c r="C13" s="116"/>
      <c r="D13" s="180"/>
      <c r="E13" s="223"/>
      <c r="F13" s="28"/>
      <c r="G13" s="19"/>
      <c r="H13" s="19"/>
      <c r="I13" s="19"/>
      <c r="J13" s="19"/>
    </row>
    <row r="14" spans="1:10" ht="15.75">
      <c r="A14" s="104" t="s">
        <v>132</v>
      </c>
      <c r="C14" s="228"/>
      <c r="D14" s="163"/>
      <c r="E14" s="228"/>
      <c r="G14" s="15"/>
      <c r="H14" s="15"/>
      <c r="I14" s="15"/>
      <c r="J14" s="15"/>
    </row>
    <row r="15" spans="1:10" ht="15">
      <c r="A15" s="105"/>
      <c r="B15" s="113" t="s">
        <v>133</v>
      </c>
      <c r="C15" s="297">
        <v>88371</v>
      </c>
      <c r="D15" s="229"/>
      <c r="E15" s="297">
        <v>87874</v>
      </c>
      <c r="G15" s="20"/>
      <c r="H15" s="20"/>
      <c r="I15" s="20"/>
      <c r="J15" s="20"/>
    </row>
    <row r="16" spans="1:10" ht="15">
      <c r="A16" s="105"/>
      <c r="B16" s="113" t="s">
        <v>145</v>
      </c>
      <c r="C16" s="238">
        <v>240</v>
      </c>
      <c r="D16" s="229"/>
      <c r="E16" s="238">
        <v>240</v>
      </c>
      <c r="G16" s="20"/>
      <c r="H16" s="20"/>
      <c r="I16" s="20"/>
      <c r="J16" s="20"/>
    </row>
    <row r="17" spans="1:10" ht="15">
      <c r="A17" s="105"/>
      <c r="B17" s="113" t="s">
        <v>146</v>
      </c>
      <c r="C17" s="238">
        <v>528</v>
      </c>
      <c r="D17" s="229"/>
      <c r="E17" s="238">
        <v>533</v>
      </c>
      <c r="G17" s="20"/>
      <c r="H17" s="20"/>
      <c r="I17" s="20"/>
      <c r="J17" s="20"/>
    </row>
    <row r="18" spans="1:10" ht="15">
      <c r="A18" s="105"/>
      <c r="B18" s="113" t="s">
        <v>340</v>
      </c>
      <c r="C18" s="238">
        <v>1485</v>
      </c>
      <c r="D18" s="229"/>
      <c r="E18" s="238">
        <v>1485</v>
      </c>
      <c r="G18" s="20"/>
      <c r="H18" s="20"/>
      <c r="I18" s="20"/>
      <c r="J18" s="20"/>
    </row>
    <row r="19" spans="1:10" ht="15">
      <c r="A19" s="105"/>
      <c r="B19" s="113" t="s">
        <v>135</v>
      </c>
      <c r="C19" s="239">
        <v>122</v>
      </c>
      <c r="D19" s="229"/>
      <c r="E19" s="239">
        <v>122</v>
      </c>
      <c r="G19" s="20"/>
      <c r="H19" s="20"/>
      <c r="I19" s="20"/>
      <c r="J19" s="20"/>
    </row>
    <row r="20" spans="1:10" ht="15.75">
      <c r="A20" s="96"/>
      <c r="C20" s="239">
        <f>SUM(C15:C19)</f>
        <v>90746</v>
      </c>
      <c r="D20" s="229"/>
      <c r="E20" s="239">
        <f>SUM(E15:E19)</f>
        <v>90254</v>
      </c>
      <c r="G20" s="20"/>
      <c r="H20" s="20"/>
      <c r="I20" s="20"/>
      <c r="J20" s="20"/>
    </row>
    <row r="21" spans="1:10" ht="15.75">
      <c r="A21" s="104" t="s">
        <v>65</v>
      </c>
      <c r="C21" s="230"/>
      <c r="D21" s="171"/>
      <c r="E21" s="230"/>
      <c r="G21" s="18"/>
      <c r="H21" s="18"/>
      <c r="I21" s="20"/>
      <c r="J21" s="20"/>
    </row>
    <row r="22" spans="2:10" ht="15">
      <c r="B22" s="113" t="s">
        <v>56</v>
      </c>
      <c r="C22" s="231">
        <v>443780</v>
      </c>
      <c r="D22" s="232"/>
      <c r="E22" s="231">
        <v>383614</v>
      </c>
      <c r="G22" s="20"/>
      <c r="H22" s="20"/>
      <c r="I22" s="20"/>
      <c r="J22" s="20"/>
    </row>
    <row r="23" spans="2:10" ht="15">
      <c r="B23" s="113" t="s">
        <v>103</v>
      </c>
      <c r="C23" s="233">
        <v>1504</v>
      </c>
      <c r="D23" s="232"/>
      <c r="E23" s="233">
        <v>1136</v>
      </c>
      <c r="G23" s="20"/>
      <c r="H23" s="20"/>
      <c r="I23" s="20"/>
      <c r="J23" s="20"/>
    </row>
    <row r="24" spans="2:10" ht="15">
      <c r="B24" s="113" t="s">
        <v>134</v>
      </c>
      <c r="C24" s="233">
        <v>10480</v>
      </c>
      <c r="D24" s="232"/>
      <c r="E24" s="233">
        <v>10389</v>
      </c>
      <c r="G24" s="20"/>
      <c r="H24" s="20"/>
      <c r="I24" s="20"/>
      <c r="J24" s="20"/>
    </row>
    <row r="25" spans="2:10" ht="15">
      <c r="B25" s="113" t="s">
        <v>331</v>
      </c>
      <c r="C25" s="233">
        <v>4566</v>
      </c>
      <c r="D25" s="232"/>
      <c r="E25" s="233">
        <v>4615</v>
      </c>
      <c r="G25" s="20"/>
      <c r="H25" s="20"/>
      <c r="I25" s="20"/>
      <c r="J25" s="20"/>
    </row>
    <row r="26" spans="2:10" ht="15">
      <c r="B26" s="113" t="s">
        <v>265</v>
      </c>
      <c r="C26" s="233">
        <v>5093</v>
      </c>
      <c r="D26" s="232"/>
      <c r="E26" s="233">
        <v>5000</v>
      </c>
      <c r="G26" s="20"/>
      <c r="H26" s="20"/>
      <c r="I26" s="20"/>
      <c r="J26" s="20"/>
    </row>
    <row r="27" spans="2:10" ht="15">
      <c r="B27" s="113" t="s">
        <v>61</v>
      </c>
      <c r="C27" s="234">
        <v>18551</v>
      </c>
      <c r="D27" s="232"/>
      <c r="E27" s="234">
        <v>14633</v>
      </c>
      <c r="G27" s="20"/>
      <c r="H27" s="20"/>
      <c r="I27" s="20"/>
      <c r="J27" s="20"/>
    </row>
    <row r="28" spans="2:10" ht="18" customHeight="1">
      <c r="B28" s="113"/>
      <c r="C28" s="296">
        <f>SUM(C22:C27)</f>
        <v>483974</v>
      </c>
      <c r="D28" s="236"/>
      <c r="E28" s="296">
        <f>SUM(E22:E27)</f>
        <v>419387</v>
      </c>
      <c r="G28" s="30"/>
      <c r="H28" s="30"/>
      <c r="I28" s="20"/>
      <c r="J28" s="20"/>
    </row>
    <row r="29" spans="1:10" ht="18" customHeight="1" thickBot="1">
      <c r="A29" s="96" t="s">
        <v>182</v>
      </c>
      <c r="B29" s="113"/>
      <c r="C29" s="299">
        <f>+C20+C28</f>
        <v>574720</v>
      </c>
      <c r="D29" s="300"/>
      <c r="E29" s="299">
        <f>+E20+E28</f>
        <v>509641</v>
      </c>
      <c r="G29" s="30"/>
      <c r="H29" s="30"/>
      <c r="I29" s="20"/>
      <c r="J29" s="20"/>
    </row>
    <row r="30" spans="1:10" ht="18" customHeight="1">
      <c r="A30" s="96"/>
      <c r="B30" s="113"/>
      <c r="C30" s="169"/>
      <c r="D30" s="236"/>
      <c r="E30" s="169"/>
      <c r="G30" s="30"/>
      <c r="H30" s="30"/>
      <c r="I30" s="20"/>
      <c r="J30" s="20"/>
    </row>
    <row r="31" spans="1:10" ht="18" customHeight="1">
      <c r="A31" s="96" t="s">
        <v>183</v>
      </c>
      <c r="B31" s="113"/>
      <c r="C31" s="169"/>
      <c r="D31" s="236"/>
      <c r="E31" s="169"/>
      <c r="G31" s="30"/>
      <c r="H31" s="30"/>
      <c r="I31" s="20"/>
      <c r="J31" s="20"/>
    </row>
    <row r="32" spans="1:10" ht="18" customHeight="1">
      <c r="A32" s="96" t="s">
        <v>184</v>
      </c>
      <c r="C32" s="169"/>
      <c r="D32" s="236"/>
      <c r="E32" s="169"/>
      <c r="G32" s="30"/>
      <c r="H32" s="30"/>
      <c r="I32" s="20"/>
      <c r="J32" s="20"/>
    </row>
    <row r="33" spans="1:10" ht="18" customHeight="1">
      <c r="A33" s="96"/>
      <c r="B33" s="105" t="s">
        <v>185</v>
      </c>
      <c r="C33" s="298">
        <v>205176</v>
      </c>
      <c r="D33" s="236"/>
      <c r="E33" s="298">
        <v>205176</v>
      </c>
      <c r="G33" s="30"/>
      <c r="H33" s="30"/>
      <c r="I33" s="20"/>
      <c r="J33" s="20"/>
    </row>
    <row r="34" spans="2:10" ht="18" customHeight="1">
      <c r="B34" s="113" t="s">
        <v>186</v>
      </c>
      <c r="C34" s="235">
        <f>4221+137033</f>
        <v>141254</v>
      </c>
      <c r="D34" s="236"/>
      <c r="E34" s="235">
        <v>105361</v>
      </c>
      <c r="G34" s="30"/>
      <c r="H34" s="30"/>
      <c r="I34" s="20"/>
      <c r="J34" s="20"/>
    </row>
    <row r="35" spans="1:10" ht="18" customHeight="1">
      <c r="A35" s="96" t="s">
        <v>14</v>
      </c>
      <c r="B35" s="113"/>
      <c r="C35" s="296">
        <f>SUM(C33:C34)</f>
        <v>346430</v>
      </c>
      <c r="D35" s="236"/>
      <c r="E35" s="296">
        <f>SUM(E33:E34)</f>
        <v>310537</v>
      </c>
      <c r="G35" s="30"/>
      <c r="H35" s="30"/>
      <c r="I35" s="20"/>
      <c r="J35" s="20"/>
    </row>
    <row r="36" spans="1:10" ht="11.25" customHeight="1">
      <c r="A36" s="96"/>
      <c r="B36" s="113"/>
      <c r="C36" s="169"/>
      <c r="D36" s="236"/>
      <c r="E36" s="169"/>
      <c r="G36" s="30"/>
      <c r="H36" s="30"/>
      <c r="I36" s="20"/>
      <c r="J36" s="20"/>
    </row>
    <row r="37" spans="1:10" ht="18" customHeight="1">
      <c r="A37" s="96" t="s">
        <v>187</v>
      </c>
      <c r="B37" s="113"/>
      <c r="C37" s="169"/>
      <c r="D37" s="236"/>
      <c r="E37" s="169"/>
      <c r="G37" s="30"/>
      <c r="H37" s="30"/>
      <c r="I37" s="20"/>
      <c r="J37" s="20"/>
    </row>
    <row r="38" spans="2:10" ht="18" customHeight="1">
      <c r="B38" s="105" t="s">
        <v>176</v>
      </c>
      <c r="C38" s="298">
        <v>15000</v>
      </c>
      <c r="D38" s="236"/>
      <c r="E38" s="298">
        <v>15000</v>
      </c>
      <c r="G38" s="30"/>
      <c r="H38" s="30"/>
      <c r="I38" s="20"/>
      <c r="J38" s="20"/>
    </row>
    <row r="39" spans="2:10" ht="18" customHeight="1">
      <c r="B39" s="105" t="s">
        <v>141</v>
      </c>
      <c r="C39" s="237">
        <f>21511+533+2961</f>
        <v>25005</v>
      </c>
      <c r="D39" s="236"/>
      <c r="E39" s="237">
        <v>58025</v>
      </c>
      <c r="G39" s="30"/>
      <c r="H39" s="30"/>
      <c r="I39" s="20"/>
      <c r="J39" s="20"/>
    </row>
    <row r="40" spans="2:10" ht="18" customHeight="1">
      <c r="B40" s="105" t="s">
        <v>139</v>
      </c>
      <c r="C40" s="235">
        <v>5980</v>
      </c>
      <c r="D40" s="236"/>
      <c r="E40" s="235">
        <v>5963</v>
      </c>
      <c r="G40" s="30"/>
      <c r="H40" s="30"/>
      <c r="I40" s="20"/>
      <c r="J40" s="20"/>
    </row>
    <row r="41" spans="2:10" ht="18" customHeight="1">
      <c r="B41" s="113"/>
      <c r="C41" s="296">
        <f>SUM(C38:C40)</f>
        <v>45985</v>
      </c>
      <c r="D41" s="169"/>
      <c r="E41" s="296">
        <f>SUM(E38:E40)</f>
        <v>78988</v>
      </c>
      <c r="G41" s="30"/>
      <c r="H41" s="30"/>
      <c r="I41" s="20"/>
      <c r="J41" s="20"/>
    </row>
    <row r="42" spans="1:10" ht="15.75">
      <c r="A42" s="104" t="s">
        <v>66</v>
      </c>
      <c r="C42" s="169"/>
      <c r="D42" s="171"/>
      <c r="E42" s="169"/>
      <c r="G42" s="18"/>
      <c r="H42" s="18"/>
      <c r="I42" s="20"/>
      <c r="J42" s="20"/>
    </row>
    <row r="43" spans="2:10" ht="15">
      <c r="B43" s="113" t="s">
        <v>104</v>
      </c>
      <c r="C43" s="297">
        <v>28873</v>
      </c>
      <c r="D43" s="232"/>
      <c r="E43" s="297">
        <v>19996</v>
      </c>
      <c r="G43" s="20"/>
      <c r="H43" s="20"/>
      <c r="I43" s="20"/>
      <c r="J43" s="20"/>
    </row>
    <row r="44" spans="2:10" ht="15">
      <c r="B44" s="113" t="s">
        <v>136</v>
      </c>
      <c r="C44" s="238">
        <f>19835+3377</f>
        <v>23212</v>
      </c>
      <c r="D44" s="232"/>
      <c r="E44" s="238">
        <v>16420</v>
      </c>
      <c r="G44" s="20"/>
      <c r="H44" s="20"/>
      <c r="I44" s="20"/>
      <c r="J44" s="20"/>
    </row>
    <row r="45" spans="2:10" ht="15">
      <c r="B45" s="98" t="s">
        <v>137</v>
      </c>
      <c r="C45" s="238">
        <v>2864</v>
      </c>
      <c r="D45" s="232"/>
      <c r="E45" s="238">
        <v>2034</v>
      </c>
      <c r="G45" s="20"/>
      <c r="H45" s="20"/>
      <c r="I45" s="20"/>
      <c r="J45" s="20"/>
    </row>
    <row r="46" spans="2:10" ht="15">
      <c r="B46" s="113" t="s">
        <v>140</v>
      </c>
      <c r="C46" s="238">
        <f>15282+8507+41790+3000+2219+1502+2704+50000</f>
        <v>125004</v>
      </c>
      <c r="D46" s="232"/>
      <c r="E46" s="238">
        <v>77601</v>
      </c>
      <c r="G46" s="20"/>
      <c r="H46" s="20"/>
      <c r="I46" s="20"/>
      <c r="J46" s="20"/>
    </row>
    <row r="47" spans="2:10" ht="15">
      <c r="B47" s="105" t="s">
        <v>138</v>
      </c>
      <c r="C47" s="239">
        <v>2352</v>
      </c>
      <c r="D47" s="232"/>
      <c r="E47" s="239">
        <v>4065</v>
      </c>
      <c r="G47" s="20"/>
      <c r="H47" s="20"/>
      <c r="I47" s="20"/>
      <c r="J47" s="20"/>
    </row>
    <row r="48" spans="2:10" ht="18" customHeight="1">
      <c r="B48" s="174"/>
      <c r="C48" s="235">
        <f>SUM(C43:C47)</f>
        <v>182305</v>
      </c>
      <c r="D48" s="236"/>
      <c r="E48" s="235">
        <f>SUM(E43:E47)</f>
        <v>120116</v>
      </c>
      <c r="G48" s="30"/>
      <c r="H48" s="30"/>
      <c r="I48" s="20"/>
      <c r="J48" s="20"/>
    </row>
    <row r="49" spans="1:10" ht="15.75">
      <c r="A49" s="104" t="s">
        <v>188</v>
      </c>
      <c r="C49" s="168">
        <f>+C41+C48</f>
        <v>228290</v>
      </c>
      <c r="D49" s="236"/>
      <c r="E49" s="168">
        <f>+E41+E48</f>
        <v>199104</v>
      </c>
      <c r="G49" s="30"/>
      <c r="H49" s="30"/>
      <c r="I49" s="20"/>
      <c r="J49" s="20"/>
    </row>
    <row r="50" spans="3:10" ht="6.75" customHeight="1">
      <c r="C50" s="169"/>
      <c r="D50" s="236"/>
      <c r="E50" s="169"/>
      <c r="G50" s="30"/>
      <c r="H50" s="30"/>
      <c r="I50" s="20"/>
      <c r="J50" s="20"/>
    </row>
    <row r="51" spans="1:10" ht="16.5" thickBot="1">
      <c r="A51" s="96" t="s">
        <v>189</v>
      </c>
      <c r="C51" s="301">
        <f>+C35+C49</f>
        <v>574720</v>
      </c>
      <c r="D51" s="300"/>
      <c r="E51" s="301">
        <f>+E35+E49</f>
        <v>509641</v>
      </c>
      <c r="G51" s="30"/>
      <c r="H51" s="30"/>
      <c r="I51" s="20"/>
      <c r="J51" s="20"/>
    </row>
    <row r="52" spans="3:10" ht="15">
      <c r="C52" s="230"/>
      <c r="D52" s="171"/>
      <c r="E52" s="230"/>
      <c r="G52" s="18"/>
      <c r="H52" s="18"/>
      <c r="I52" s="20"/>
      <c r="J52" s="20"/>
    </row>
    <row r="53" spans="2:10" ht="3" customHeight="1">
      <c r="B53" s="240"/>
      <c r="C53" s="232"/>
      <c r="D53" s="229"/>
      <c r="E53" s="232"/>
      <c r="G53" s="20"/>
      <c r="H53" s="20"/>
      <c r="I53" s="20"/>
      <c r="J53" s="20"/>
    </row>
    <row r="54" spans="1:10" ht="15">
      <c r="A54" s="174" t="s">
        <v>15</v>
      </c>
      <c r="C54" s="241">
        <f>+C35/C33/2</f>
        <v>0.8442264202440831</v>
      </c>
      <c r="D54" s="242"/>
      <c r="E54" s="241">
        <f>+E35/E33/2</f>
        <v>0.7567576129761765</v>
      </c>
      <c r="F54" s="31"/>
      <c r="G54" s="32"/>
      <c r="H54" s="32"/>
      <c r="I54" s="20"/>
      <c r="J54" s="20"/>
    </row>
    <row r="55" spans="1:10" ht="15.75">
      <c r="A55" s="174" t="s">
        <v>279</v>
      </c>
      <c r="C55" s="243"/>
      <c r="D55" s="244"/>
      <c r="E55" s="241"/>
      <c r="F55" s="31"/>
      <c r="G55" s="32"/>
      <c r="H55" s="32"/>
      <c r="I55" s="20"/>
      <c r="J55" s="20"/>
    </row>
    <row r="56" spans="1:10" ht="15">
      <c r="A56" s="174"/>
      <c r="C56" s="241"/>
      <c r="D56" s="242"/>
      <c r="E56" s="241"/>
      <c r="F56" s="31"/>
      <c r="G56" s="32"/>
      <c r="H56" s="32"/>
      <c r="I56" s="20"/>
      <c r="J56" s="20"/>
    </row>
    <row r="57" spans="1:10" ht="15" customHeight="1">
      <c r="A57" s="340" t="s">
        <v>190</v>
      </c>
      <c r="B57" s="353"/>
      <c r="C57" s="353"/>
      <c r="D57" s="353"/>
      <c r="E57" s="353"/>
      <c r="F57" s="31"/>
      <c r="G57" s="32"/>
      <c r="H57" s="32"/>
      <c r="I57" s="20"/>
      <c r="J57" s="20"/>
    </row>
    <row r="58" spans="1:10" ht="15">
      <c r="A58" s="245"/>
      <c r="B58" s="190"/>
      <c r="C58" s="190"/>
      <c r="D58" s="190"/>
      <c r="E58" s="190"/>
      <c r="I58" s="20"/>
      <c r="J58" s="20"/>
    </row>
    <row r="59" spans="2:10" ht="15">
      <c r="B59" s="339" t="s">
        <v>292</v>
      </c>
      <c r="C59" s="342"/>
      <c r="D59" s="342"/>
      <c r="E59" s="342"/>
      <c r="F59" s="33"/>
      <c r="G59" s="33"/>
      <c r="H59" s="33"/>
      <c r="I59" s="33"/>
      <c r="J59" s="20"/>
    </row>
    <row r="60" spans="2:10" ht="15">
      <c r="B60" s="342"/>
      <c r="C60" s="342"/>
      <c r="D60" s="342"/>
      <c r="E60" s="342"/>
      <c r="F60" s="33"/>
      <c r="G60" s="33"/>
      <c r="H60" s="33"/>
      <c r="I60" s="33"/>
      <c r="J60" s="20"/>
    </row>
    <row r="61" spans="9:10" ht="15">
      <c r="I61" s="20"/>
      <c r="J61" s="20"/>
    </row>
    <row r="125" spans="2:6" ht="38.25" customHeight="1">
      <c r="B125" s="115"/>
      <c r="D125" s="183"/>
      <c r="F125" s="9"/>
    </row>
    <row r="126" spans="2:6" ht="15">
      <c r="B126" s="115"/>
      <c r="D126" s="183"/>
      <c r="F126" s="9"/>
    </row>
    <row r="127" ht="51.75" customHeight="1"/>
    <row r="136" ht="9" customHeight="1"/>
    <row r="137" ht="6" customHeight="1"/>
    <row r="235" ht="30" customHeight="1"/>
    <row r="238" ht="30" customHeight="1"/>
    <row r="240" ht="29.25" customHeight="1"/>
    <row r="248" ht="15">
      <c r="B248" s="105" t="s">
        <v>178</v>
      </c>
    </row>
    <row r="249" ht="15">
      <c r="B249" s="105" t="s">
        <v>20</v>
      </c>
    </row>
    <row r="293" spans="2:6" ht="15">
      <c r="B293" s="115"/>
      <c r="D293" s="183"/>
      <c r="F293" s="9"/>
    </row>
  </sheetData>
  <sheetProtection/>
  <mergeCells count="2">
    <mergeCell ref="B59:E60"/>
    <mergeCell ref="A57:E57"/>
  </mergeCells>
  <printOptions/>
  <pageMargins left="0.78" right="0" top="0.28" bottom="0.2" header="0.2" footer="0.2"/>
  <pageSetup fitToHeight="1" fitToWidth="1" horizontalDpi="600" verticalDpi="600" orientation="portrait" paperSize="9" scale="86" r:id="rId2"/>
  <headerFooter alignWithMargins="0">
    <oddFooter>&amp;C8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305"/>
  <sheetViews>
    <sheetView zoomScale="70" zoomScaleNormal="70" zoomScalePageLayoutView="0" workbookViewId="0" topLeftCell="A1">
      <selection activeCell="C82" sqref="C82"/>
    </sheetView>
  </sheetViews>
  <sheetFormatPr defaultColWidth="9.140625" defaultRowHeight="12.75"/>
  <cols>
    <col min="1" max="1" width="1.8515625" style="262" customWidth="1"/>
    <col min="2" max="2" width="87.57421875" style="262" customWidth="1"/>
    <col min="3" max="3" width="14.00390625" style="263" customWidth="1"/>
    <col min="4" max="4" width="7.28125" style="262" hidden="1" customWidth="1"/>
    <col min="5" max="5" width="5.57421875" style="262" hidden="1" customWidth="1"/>
    <col min="6" max="6" width="16.57421875" style="262" hidden="1" customWidth="1"/>
    <col min="7" max="7" width="0" style="262" hidden="1" customWidth="1"/>
    <col min="8" max="8" width="15.7109375" style="262" hidden="1" customWidth="1"/>
    <col min="9" max="9" width="1.421875" style="264" customWidth="1"/>
    <col min="10" max="10" width="12.140625" style="265" customWidth="1"/>
    <col min="11" max="11" width="9.140625" style="48" customWidth="1"/>
    <col min="12" max="12" width="14.421875" style="48" customWidth="1"/>
    <col min="13" max="13" width="12.421875" style="48" bestFit="1" customWidth="1"/>
    <col min="14" max="14" width="9.28125" style="48" bestFit="1" customWidth="1"/>
    <col min="15" max="16" width="10.57421875" style="48" bestFit="1" customWidth="1"/>
    <col min="17" max="16384" width="9.140625" style="48" customWidth="1"/>
  </cols>
  <sheetData>
    <row r="1" spans="1:10" s="4" customFormat="1" ht="15">
      <c r="A1" s="105"/>
      <c r="B1" s="105"/>
      <c r="C1" s="115"/>
      <c r="D1" s="105"/>
      <c r="E1" s="105"/>
      <c r="F1" s="105"/>
      <c r="G1" s="105"/>
      <c r="H1" s="105"/>
      <c r="I1" s="172"/>
      <c r="J1" s="115"/>
    </row>
    <row r="2" spans="1:10" s="4" customFormat="1" ht="15.75">
      <c r="A2" s="105"/>
      <c r="B2" s="96"/>
      <c r="C2" s="115"/>
      <c r="D2" s="105"/>
      <c r="E2" s="105"/>
      <c r="F2" s="105"/>
      <c r="G2" s="105"/>
      <c r="H2" s="105"/>
      <c r="I2" s="172"/>
      <c r="J2" s="115"/>
    </row>
    <row r="3" spans="1:10" s="4" customFormat="1" ht="15.75">
      <c r="A3" s="105"/>
      <c r="B3" s="96" t="s">
        <v>0</v>
      </c>
      <c r="C3" s="115"/>
      <c r="D3" s="105"/>
      <c r="E3" s="105"/>
      <c r="F3" s="105"/>
      <c r="G3" s="105"/>
      <c r="H3" s="105"/>
      <c r="I3" s="172"/>
      <c r="J3" s="115"/>
    </row>
    <row r="4" spans="1:10" s="4" customFormat="1" ht="15">
      <c r="A4" s="105"/>
      <c r="B4" s="113"/>
      <c r="C4" s="115"/>
      <c r="D4" s="105"/>
      <c r="E4" s="105"/>
      <c r="F4" s="105"/>
      <c r="G4" s="105"/>
      <c r="H4" s="105"/>
      <c r="I4" s="172"/>
      <c r="J4" s="115"/>
    </row>
    <row r="5" spans="1:10" s="69" customFormat="1" ht="15" customHeight="1">
      <c r="A5" s="104"/>
      <c r="B5" s="96" t="str">
        <f>+'Notes-pg 6'!A5</f>
        <v>QUARTERLY REPORT FOR THE FOURTH QUARTER ENDED 31 JULY 2011</v>
      </c>
      <c r="C5" s="122"/>
      <c r="D5" s="104"/>
      <c r="E5" s="104"/>
      <c r="F5" s="104"/>
      <c r="G5" s="104"/>
      <c r="H5" s="104"/>
      <c r="I5" s="246"/>
      <c r="J5" s="122"/>
    </row>
    <row r="6" spans="1:10" s="69" customFormat="1" ht="15.75">
      <c r="A6" s="104"/>
      <c r="B6" s="96"/>
      <c r="C6" s="122"/>
      <c r="D6" s="104"/>
      <c r="E6" s="104"/>
      <c r="F6" s="104"/>
      <c r="G6" s="104"/>
      <c r="H6" s="104"/>
      <c r="I6" s="246"/>
      <c r="J6" s="122"/>
    </row>
    <row r="7" spans="1:10" s="69" customFormat="1" ht="15.75">
      <c r="A7" s="104"/>
      <c r="B7" s="96" t="s">
        <v>213</v>
      </c>
      <c r="C7" s="122"/>
      <c r="D7" s="104"/>
      <c r="E7" s="104"/>
      <c r="F7" s="104"/>
      <c r="G7" s="104"/>
      <c r="H7" s="104"/>
      <c r="I7" s="104"/>
      <c r="J7" s="104"/>
    </row>
    <row r="8" spans="1:10" s="63" customFormat="1" ht="15.75">
      <c r="A8" s="247"/>
      <c r="B8" s="248"/>
      <c r="C8" s="249"/>
      <c r="D8" s="247"/>
      <c r="E8" s="247"/>
      <c r="F8" s="247"/>
      <c r="G8" s="247"/>
      <c r="H8" s="247"/>
      <c r="I8" s="250"/>
      <c r="J8" s="251"/>
    </row>
    <row r="9" spans="1:10" s="63" customFormat="1" ht="16.5" thickBot="1">
      <c r="A9" s="247"/>
      <c r="B9" s="248"/>
      <c r="C9" s="336" t="s">
        <v>68</v>
      </c>
      <c r="D9" s="336"/>
      <c r="E9" s="336"/>
      <c r="F9" s="362"/>
      <c r="G9" s="362"/>
      <c r="H9" s="362"/>
      <c r="I9" s="362"/>
      <c r="J9" s="362"/>
    </row>
    <row r="10" spans="1:10" s="63" customFormat="1" ht="15.75">
      <c r="A10" s="247"/>
      <c r="B10" s="247"/>
      <c r="C10" s="252" t="s">
        <v>129</v>
      </c>
      <c r="D10" s="187"/>
      <c r="E10" s="187"/>
      <c r="F10" s="141"/>
      <c r="G10" s="141"/>
      <c r="H10" s="141"/>
      <c r="I10" s="141"/>
      <c r="J10" s="253" t="s">
        <v>129</v>
      </c>
    </row>
    <row r="11" spans="1:10" s="63" customFormat="1" ht="15.75">
      <c r="A11" s="247"/>
      <c r="B11" s="247"/>
      <c r="C11" s="252" t="s">
        <v>69</v>
      </c>
      <c r="D11" s="187"/>
      <c r="E11" s="187"/>
      <c r="F11" s="141"/>
      <c r="G11" s="141"/>
      <c r="H11" s="141"/>
      <c r="I11" s="141"/>
      <c r="J11" s="253" t="s">
        <v>69</v>
      </c>
    </row>
    <row r="12" spans="1:10" s="63" customFormat="1" ht="15.75">
      <c r="A12" s="247"/>
      <c r="B12" s="247"/>
      <c r="C12" s="252" t="s">
        <v>304</v>
      </c>
      <c r="D12" s="112"/>
      <c r="E12" s="112"/>
      <c r="F12" s="112"/>
      <c r="G12" s="112"/>
      <c r="H12" s="112"/>
      <c r="I12" s="112"/>
      <c r="J12" s="253" t="s">
        <v>210</v>
      </c>
    </row>
    <row r="13" spans="1:29" s="6" customFormat="1" ht="15.75">
      <c r="A13" s="254"/>
      <c r="B13" s="254"/>
      <c r="C13" s="255" t="s">
        <v>41</v>
      </c>
      <c r="D13" s="256" t="s">
        <v>50</v>
      </c>
      <c r="E13" s="257" t="s">
        <v>47</v>
      </c>
      <c r="F13" s="360" t="s">
        <v>51</v>
      </c>
      <c r="G13" s="360"/>
      <c r="H13" s="257" t="s">
        <v>47</v>
      </c>
      <c r="I13" s="258"/>
      <c r="J13" s="259" t="s">
        <v>41</v>
      </c>
      <c r="K13" s="64"/>
      <c r="L13" s="64"/>
      <c r="M13" s="64"/>
      <c r="N13" s="7"/>
      <c r="O13" s="7"/>
      <c r="P13" s="7"/>
      <c r="Q13" s="7"/>
      <c r="R13" s="7"/>
      <c r="S13" s="7"/>
      <c r="T13" s="7"/>
      <c r="U13" s="7"/>
      <c r="V13" s="7"/>
      <c r="W13" s="7"/>
      <c r="X13" s="7"/>
      <c r="Y13" s="7"/>
      <c r="Z13" s="7"/>
      <c r="AA13" s="7"/>
      <c r="AB13" s="7"/>
      <c r="AC13" s="7"/>
    </row>
    <row r="14" spans="1:29" s="6" customFormat="1" ht="15.75">
      <c r="A14" s="254"/>
      <c r="B14" s="248" t="s">
        <v>325</v>
      </c>
      <c r="C14" s="327" t="s">
        <v>13</v>
      </c>
      <c r="D14" s="256"/>
      <c r="E14" s="260"/>
      <c r="F14" s="260"/>
      <c r="G14" s="260"/>
      <c r="H14" s="260"/>
      <c r="I14" s="261"/>
      <c r="J14" s="327" t="s">
        <v>173</v>
      </c>
      <c r="K14" s="64"/>
      <c r="L14" s="64"/>
      <c r="M14" s="64"/>
      <c r="N14" s="7"/>
      <c r="O14" s="7"/>
      <c r="P14" s="7"/>
      <c r="Q14" s="7"/>
      <c r="R14" s="7"/>
      <c r="S14" s="7"/>
      <c r="T14" s="7"/>
      <c r="U14" s="7"/>
      <c r="V14" s="7"/>
      <c r="W14" s="7"/>
      <c r="X14" s="7"/>
      <c r="Y14" s="7"/>
      <c r="Z14" s="7"/>
      <c r="AA14" s="7"/>
      <c r="AB14" s="7"/>
      <c r="AC14" s="7"/>
    </row>
    <row r="15" spans="10:13" ht="15">
      <c r="J15" s="227"/>
      <c r="K15" s="45"/>
      <c r="L15" s="45"/>
      <c r="M15" s="45"/>
    </row>
    <row r="16" spans="1:13" s="67" customFormat="1" ht="15">
      <c r="A16" s="265"/>
      <c r="B16" s="265" t="s">
        <v>52</v>
      </c>
      <c r="C16" s="266">
        <f>+'P&amp;L'!F30</f>
        <v>57486</v>
      </c>
      <c r="D16" s="265"/>
      <c r="E16" s="265"/>
      <c r="F16" s="265"/>
      <c r="G16" s="265"/>
      <c r="H16" s="265"/>
      <c r="I16" s="267"/>
      <c r="J16" s="176">
        <f>+'P&amp;L'!H30</f>
        <v>44799</v>
      </c>
      <c r="K16" s="66"/>
      <c r="L16" s="66"/>
      <c r="M16" s="66"/>
    </row>
    <row r="17" spans="3:13" ht="15">
      <c r="C17" s="266"/>
      <c r="J17" s="268"/>
      <c r="K17" s="45"/>
      <c r="L17" s="45"/>
      <c r="M17" s="45"/>
    </row>
    <row r="18" spans="2:13" ht="15">
      <c r="B18" s="262" t="s">
        <v>53</v>
      </c>
      <c r="C18" s="266"/>
      <c r="J18" s="268"/>
      <c r="K18" s="45"/>
      <c r="L18" s="45"/>
      <c r="M18" s="45"/>
    </row>
    <row r="19" spans="2:13" ht="15">
      <c r="B19" s="262" t="s">
        <v>158</v>
      </c>
      <c r="C19" s="269">
        <v>8578</v>
      </c>
      <c r="J19" s="270">
        <v>8530</v>
      </c>
      <c r="K19" s="45"/>
      <c r="L19" s="45"/>
      <c r="M19" s="45"/>
    </row>
    <row r="20" spans="2:13" ht="15">
      <c r="B20" s="271" t="s">
        <v>16</v>
      </c>
      <c r="C20" s="272">
        <v>-595</v>
      </c>
      <c r="J20" s="273">
        <v>-230</v>
      </c>
      <c r="K20" s="45"/>
      <c r="L20" s="45"/>
      <c r="M20" s="45"/>
    </row>
    <row r="21" spans="2:13" ht="15">
      <c r="B21" s="271" t="s">
        <v>308</v>
      </c>
      <c r="C21" s="272">
        <v>66</v>
      </c>
      <c r="J21" s="273">
        <v>11</v>
      </c>
      <c r="K21" s="45"/>
      <c r="L21" s="45"/>
      <c r="M21" s="45"/>
    </row>
    <row r="22" spans="2:13" ht="15">
      <c r="B22" s="271" t="s">
        <v>17</v>
      </c>
      <c r="C22" s="272">
        <v>1134</v>
      </c>
      <c r="J22" s="273">
        <v>771</v>
      </c>
      <c r="K22" s="45"/>
      <c r="L22" s="45"/>
      <c r="M22" s="45"/>
    </row>
    <row r="23" spans="2:13" ht="15">
      <c r="B23" s="271" t="s">
        <v>203</v>
      </c>
      <c r="C23" s="272">
        <v>0</v>
      </c>
      <c r="J23" s="273">
        <v>313</v>
      </c>
      <c r="K23" s="45"/>
      <c r="L23" s="45"/>
      <c r="M23" s="45"/>
    </row>
    <row r="24" spans="2:13" ht="15">
      <c r="B24" s="271" t="s">
        <v>275</v>
      </c>
      <c r="C24" s="272">
        <f>428+5</f>
        <v>433</v>
      </c>
      <c r="J24" s="273">
        <v>0</v>
      </c>
      <c r="K24" s="45"/>
      <c r="L24" s="45"/>
      <c r="M24" s="45"/>
    </row>
    <row r="25" spans="2:13" ht="15">
      <c r="B25" s="271" t="s">
        <v>284</v>
      </c>
      <c r="C25" s="272">
        <v>92</v>
      </c>
      <c r="J25" s="273">
        <v>24</v>
      </c>
      <c r="K25" s="45"/>
      <c r="L25" s="45"/>
      <c r="M25" s="45"/>
    </row>
    <row r="26" spans="2:13" ht="15">
      <c r="B26" s="271" t="s">
        <v>285</v>
      </c>
      <c r="C26" s="272">
        <v>-110</v>
      </c>
      <c r="J26" s="273">
        <v>-189</v>
      </c>
      <c r="K26" s="45"/>
      <c r="L26" s="45"/>
      <c r="M26" s="45"/>
    </row>
    <row r="27" spans="2:13" ht="15">
      <c r="B27" s="271" t="s">
        <v>289</v>
      </c>
      <c r="C27" s="272">
        <v>-317</v>
      </c>
      <c r="J27" s="273">
        <v>0</v>
      </c>
      <c r="K27" s="45"/>
      <c r="L27" s="45"/>
      <c r="M27" s="45"/>
    </row>
    <row r="28" spans="2:13" ht="15">
      <c r="B28" s="271" t="s">
        <v>307</v>
      </c>
      <c r="C28" s="272">
        <v>143</v>
      </c>
      <c r="J28" s="273">
        <v>569</v>
      </c>
      <c r="K28" s="45"/>
      <c r="L28" s="45"/>
      <c r="M28" s="45"/>
    </row>
    <row r="29" spans="2:13" ht="15">
      <c r="B29" s="271" t="s">
        <v>306</v>
      </c>
      <c r="C29" s="272">
        <v>0</v>
      </c>
      <c r="J29" s="273">
        <v>96</v>
      </c>
      <c r="K29" s="45"/>
      <c r="L29" s="45"/>
      <c r="M29" s="45"/>
    </row>
    <row r="30" spans="2:13" ht="15">
      <c r="B30" s="271" t="s">
        <v>318</v>
      </c>
      <c r="C30" s="272">
        <v>42</v>
      </c>
      <c r="J30" s="273">
        <v>0</v>
      </c>
      <c r="K30" s="45"/>
      <c r="L30" s="45"/>
      <c r="M30" s="45"/>
    </row>
    <row r="31" spans="2:13" ht="15">
      <c r="B31" s="271" t="s">
        <v>163</v>
      </c>
      <c r="C31" s="272">
        <v>45</v>
      </c>
      <c r="J31" s="273">
        <v>68</v>
      </c>
      <c r="K31" s="45"/>
      <c r="L31" s="45"/>
      <c r="M31" s="45"/>
    </row>
    <row r="32" spans="2:13" ht="15">
      <c r="B32" s="271" t="s">
        <v>309</v>
      </c>
      <c r="C32" s="272">
        <v>-3</v>
      </c>
      <c r="J32" s="273">
        <v>-279</v>
      </c>
      <c r="K32" s="45"/>
      <c r="L32" s="45"/>
      <c r="M32" s="45"/>
    </row>
    <row r="33" spans="2:13" ht="15">
      <c r="B33" s="271" t="s">
        <v>124</v>
      </c>
      <c r="C33" s="272">
        <v>-127</v>
      </c>
      <c r="J33" s="273">
        <v>-126</v>
      </c>
      <c r="K33" s="45"/>
      <c r="L33" s="45"/>
      <c r="M33" s="45"/>
    </row>
    <row r="34" spans="2:13" ht="15">
      <c r="B34" s="262" t="s">
        <v>54</v>
      </c>
      <c r="C34" s="274">
        <v>10091</v>
      </c>
      <c r="J34" s="158">
        <v>10086</v>
      </c>
      <c r="K34" s="45"/>
      <c r="L34" s="45"/>
      <c r="M34" s="45"/>
    </row>
    <row r="35" spans="3:13" ht="15">
      <c r="C35" s="266"/>
      <c r="J35" s="268"/>
      <c r="K35" s="45"/>
      <c r="L35" s="45"/>
      <c r="M35" s="45"/>
    </row>
    <row r="36" spans="2:13" ht="15">
      <c r="B36" s="262" t="s">
        <v>55</v>
      </c>
      <c r="C36" s="266">
        <f>SUM(C16:C34)</f>
        <v>76958</v>
      </c>
      <c r="D36" s="275">
        <v>0</v>
      </c>
      <c r="E36" s="275">
        <v>0</v>
      </c>
      <c r="F36" s="275">
        <v>0</v>
      </c>
      <c r="G36" s="275">
        <v>0</v>
      </c>
      <c r="H36" s="275">
        <v>0</v>
      </c>
      <c r="I36" s="276">
        <v>0</v>
      </c>
      <c r="J36" s="277">
        <f>SUM(J16:J34)</f>
        <v>64443</v>
      </c>
      <c r="K36" s="45"/>
      <c r="L36" s="45"/>
      <c r="M36" s="45"/>
    </row>
    <row r="37" spans="3:13" ht="15">
      <c r="C37" s="266"/>
      <c r="J37" s="268"/>
      <c r="K37" s="45"/>
      <c r="L37" s="45"/>
      <c r="M37" s="45"/>
    </row>
    <row r="38" spans="2:13" ht="15">
      <c r="B38" s="262" t="s">
        <v>56</v>
      </c>
      <c r="C38" s="278">
        <v>-60309</v>
      </c>
      <c r="J38" s="270">
        <v>-27456</v>
      </c>
      <c r="K38" s="45"/>
      <c r="L38" s="45"/>
      <c r="M38" s="45"/>
    </row>
    <row r="39" spans="2:13" ht="15">
      <c r="B39" s="262" t="s">
        <v>103</v>
      </c>
      <c r="C39" s="272">
        <v>-410</v>
      </c>
      <c r="J39" s="273">
        <v>-1083</v>
      </c>
      <c r="K39" s="45"/>
      <c r="L39" s="45"/>
      <c r="M39" s="45"/>
    </row>
    <row r="40" spans="2:13" ht="15">
      <c r="B40" s="262" t="s">
        <v>134</v>
      </c>
      <c r="C40" s="272">
        <v>-133</v>
      </c>
      <c r="J40" s="273">
        <v>651</v>
      </c>
      <c r="K40" s="45"/>
      <c r="L40" s="45"/>
      <c r="M40" s="45"/>
    </row>
    <row r="41" spans="2:13" ht="15">
      <c r="B41" s="262" t="s">
        <v>104</v>
      </c>
      <c r="C41" s="272">
        <v>8877</v>
      </c>
      <c r="D41" s="264"/>
      <c r="E41" s="264"/>
      <c r="F41" s="264"/>
      <c r="G41" s="264"/>
      <c r="H41" s="264"/>
      <c r="J41" s="273">
        <v>3815</v>
      </c>
      <c r="K41" s="45"/>
      <c r="L41" s="45"/>
      <c r="M41" s="45"/>
    </row>
    <row r="42" spans="2:13" ht="15">
      <c r="B42" s="262" t="s">
        <v>157</v>
      </c>
      <c r="C42" s="272">
        <v>6810</v>
      </c>
      <c r="D42" s="264"/>
      <c r="E42" s="264"/>
      <c r="F42" s="264"/>
      <c r="G42" s="264"/>
      <c r="H42" s="264"/>
      <c r="J42" s="273">
        <v>3378</v>
      </c>
      <c r="K42" s="45"/>
      <c r="L42" s="45"/>
      <c r="M42" s="45"/>
    </row>
    <row r="43" spans="2:13" ht="15">
      <c r="B43" s="247" t="s">
        <v>57</v>
      </c>
      <c r="C43" s="161">
        <v>830</v>
      </c>
      <c r="D43" s="264"/>
      <c r="E43" s="264"/>
      <c r="F43" s="264"/>
      <c r="G43" s="264"/>
      <c r="H43" s="264"/>
      <c r="J43" s="158">
        <v>-1613</v>
      </c>
      <c r="K43" s="45"/>
      <c r="L43" s="45"/>
      <c r="M43" s="45"/>
    </row>
    <row r="44" spans="3:13" ht="15">
      <c r="C44" s="266"/>
      <c r="J44" s="268"/>
      <c r="K44" s="45"/>
      <c r="L44" s="45"/>
      <c r="M44" s="45"/>
    </row>
    <row r="45" spans="2:13" ht="15">
      <c r="B45" s="262" t="s">
        <v>204</v>
      </c>
      <c r="C45" s="176">
        <f>SUM(C36:C43)</f>
        <v>32623</v>
      </c>
      <c r="D45" s="275">
        <v>0</v>
      </c>
      <c r="E45" s="275">
        <v>0</v>
      </c>
      <c r="F45" s="275">
        <v>0</v>
      </c>
      <c r="G45" s="275">
        <v>0</v>
      </c>
      <c r="H45" s="275">
        <v>0</v>
      </c>
      <c r="I45" s="276">
        <v>0</v>
      </c>
      <c r="J45" s="277">
        <f>SUM(J36:J43)</f>
        <v>42135</v>
      </c>
      <c r="K45" s="45"/>
      <c r="L45" s="45"/>
      <c r="M45" s="45"/>
    </row>
    <row r="46" spans="3:13" ht="14.25" customHeight="1">
      <c r="C46" s="176"/>
      <c r="J46" s="268"/>
      <c r="K46" s="45"/>
      <c r="L46" s="45"/>
      <c r="M46" s="45"/>
    </row>
    <row r="47" spans="2:13" ht="14.25" customHeight="1">
      <c r="B47" s="262" t="s">
        <v>326</v>
      </c>
      <c r="C47" s="176">
        <v>411</v>
      </c>
      <c r="J47" s="277">
        <v>272</v>
      </c>
      <c r="K47" s="45"/>
      <c r="L47" s="45"/>
      <c r="M47" s="45"/>
    </row>
    <row r="48" spans="2:13" ht="15">
      <c r="B48" s="262" t="s">
        <v>116</v>
      </c>
      <c r="C48" s="159">
        <v>-17908</v>
      </c>
      <c r="J48" s="279">
        <v>-13116</v>
      </c>
      <c r="K48" s="45"/>
      <c r="L48" s="45"/>
      <c r="M48" s="45"/>
    </row>
    <row r="49" spans="2:13" ht="15">
      <c r="B49" s="262" t="s">
        <v>205</v>
      </c>
      <c r="C49" s="277">
        <f>+C45+C48+C47</f>
        <v>15126</v>
      </c>
      <c r="J49" s="277">
        <f>+J45+J48+J47</f>
        <v>29291</v>
      </c>
      <c r="K49" s="45"/>
      <c r="L49" s="45"/>
      <c r="M49" s="45"/>
    </row>
    <row r="50" spans="3:13" ht="15">
      <c r="C50" s="266"/>
      <c r="J50" s="268"/>
      <c r="K50" s="45"/>
      <c r="L50" s="45"/>
      <c r="M50" s="45"/>
    </row>
    <row r="51" spans="2:13" ht="15.75">
      <c r="B51" s="280" t="s">
        <v>327</v>
      </c>
      <c r="C51" s="266"/>
      <c r="J51" s="268"/>
      <c r="K51" s="45"/>
      <c r="L51" s="45"/>
      <c r="M51" s="45"/>
    </row>
    <row r="52" spans="3:13" ht="15">
      <c r="C52" s="266"/>
      <c r="J52" s="268"/>
      <c r="K52" s="45"/>
      <c r="L52" s="45"/>
      <c r="M52" s="45"/>
    </row>
    <row r="53" spans="2:13" ht="15">
      <c r="B53" s="281" t="s">
        <v>125</v>
      </c>
      <c r="C53" s="278">
        <v>34</v>
      </c>
      <c r="J53" s="270">
        <v>126</v>
      </c>
      <c r="K53" s="45"/>
      <c r="L53" s="45"/>
      <c r="M53" s="45"/>
    </row>
    <row r="54" spans="2:13" ht="15">
      <c r="B54" s="281" t="s">
        <v>311</v>
      </c>
      <c r="C54" s="272">
        <v>0</v>
      </c>
      <c r="J54" s="273">
        <v>-72</v>
      </c>
      <c r="K54" s="45"/>
      <c r="L54" s="45"/>
      <c r="M54" s="45"/>
    </row>
    <row r="55" spans="2:13" ht="15">
      <c r="B55" s="281" t="s">
        <v>290</v>
      </c>
      <c r="C55" s="272">
        <v>317</v>
      </c>
      <c r="J55" s="273">
        <v>0</v>
      </c>
      <c r="K55" s="45"/>
      <c r="L55" s="45"/>
      <c r="M55" s="45"/>
    </row>
    <row r="56" spans="2:13" ht="15">
      <c r="B56" s="281" t="s">
        <v>280</v>
      </c>
      <c r="C56" s="272">
        <v>0</v>
      </c>
      <c r="J56" s="273">
        <v>3286</v>
      </c>
      <c r="K56" s="45"/>
      <c r="L56" s="45"/>
      <c r="M56" s="45"/>
    </row>
    <row r="57" spans="2:13" ht="15">
      <c r="B57" s="281" t="s">
        <v>18</v>
      </c>
      <c r="C57" s="272">
        <v>769</v>
      </c>
      <c r="J57" s="273">
        <v>496</v>
      </c>
      <c r="K57" s="45"/>
      <c r="L57" s="45"/>
      <c r="M57" s="45"/>
    </row>
    <row r="58" spans="2:13" ht="15">
      <c r="B58" s="262" t="s">
        <v>310</v>
      </c>
      <c r="C58" s="272">
        <v>0</v>
      </c>
      <c r="J58" s="273">
        <v>-1133</v>
      </c>
      <c r="K58" s="45"/>
      <c r="L58" s="45"/>
      <c r="M58" s="45"/>
    </row>
    <row r="59" spans="2:13" ht="15">
      <c r="B59" s="262" t="s">
        <v>19</v>
      </c>
      <c r="C59" s="161">
        <f>-10877+5671</f>
        <v>-5206</v>
      </c>
      <c r="J59" s="158">
        <v>-6754</v>
      </c>
      <c r="K59" s="45"/>
      <c r="L59" s="45"/>
      <c r="M59" s="45"/>
    </row>
    <row r="60" spans="3:13" ht="15">
      <c r="C60" s="282"/>
      <c r="J60" s="283"/>
      <c r="K60" s="45"/>
      <c r="L60" s="45"/>
      <c r="M60" s="45"/>
    </row>
    <row r="61" spans="2:13" ht="15">
      <c r="B61" s="262" t="s">
        <v>106</v>
      </c>
      <c r="C61" s="192">
        <f>SUM(C53:C59)</f>
        <v>-4086</v>
      </c>
      <c r="D61" s="276">
        <v>0</v>
      </c>
      <c r="E61" s="276">
        <v>0</v>
      </c>
      <c r="F61" s="276">
        <v>0</v>
      </c>
      <c r="G61" s="276">
        <v>0</v>
      </c>
      <c r="H61" s="276">
        <v>0</v>
      </c>
      <c r="I61" s="276">
        <v>0</v>
      </c>
      <c r="J61" s="192">
        <f>SUM(J53:J59)</f>
        <v>-4051</v>
      </c>
      <c r="K61" s="45"/>
      <c r="L61" s="45"/>
      <c r="M61" s="45"/>
    </row>
    <row r="62" spans="3:13" ht="15">
      <c r="C62" s="282"/>
      <c r="D62" s="276"/>
      <c r="E62" s="276"/>
      <c r="F62" s="276"/>
      <c r="G62" s="276"/>
      <c r="H62" s="276"/>
      <c r="I62" s="276"/>
      <c r="J62" s="283"/>
      <c r="K62" s="45"/>
      <c r="L62" s="45"/>
      <c r="M62" s="45"/>
    </row>
    <row r="63" spans="2:13" ht="15.75">
      <c r="B63" s="280" t="s">
        <v>328</v>
      </c>
      <c r="C63" s="266"/>
      <c r="J63" s="268"/>
      <c r="K63" s="45"/>
      <c r="L63" s="45"/>
      <c r="M63" s="45"/>
    </row>
    <row r="64" spans="2:13" ht="15.75">
      <c r="B64" s="280"/>
      <c r="C64" s="266"/>
      <c r="J64" s="268"/>
      <c r="K64" s="45"/>
      <c r="L64" s="45"/>
      <c r="M64" s="45"/>
    </row>
    <row r="65" spans="2:13" ht="15">
      <c r="B65" s="262" t="s">
        <v>105</v>
      </c>
      <c r="C65" s="278">
        <f>-C34</f>
        <v>-10091</v>
      </c>
      <c r="J65" s="270">
        <v>-10086</v>
      </c>
      <c r="K65" s="45"/>
      <c r="L65" s="45"/>
      <c r="M65" s="45"/>
    </row>
    <row r="66" spans="2:13" ht="15">
      <c r="B66" s="281" t="s">
        <v>329</v>
      </c>
      <c r="C66" s="272">
        <v>13685</v>
      </c>
      <c r="J66" s="273">
        <f>-36903+18172+2110</f>
        <v>-16621</v>
      </c>
      <c r="K66" s="45"/>
      <c r="L66" s="45"/>
      <c r="M66" s="45"/>
    </row>
    <row r="67" spans="2:13" ht="15">
      <c r="B67" s="281" t="s">
        <v>207</v>
      </c>
      <c r="C67" s="272">
        <v>-5745</v>
      </c>
      <c r="J67" s="273">
        <v>-5745</v>
      </c>
      <c r="K67" s="45"/>
      <c r="L67" s="45"/>
      <c r="M67" s="45"/>
    </row>
    <row r="68" spans="2:13" ht="15">
      <c r="B68" s="281" t="s">
        <v>126</v>
      </c>
      <c r="C68" s="272">
        <v>-4407</v>
      </c>
      <c r="J68" s="273">
        <v>-5808</v>
      </c>
      <c r="K68" s="45"/>
      <c r="L68" s="45"/>
      <c r="M68" s="45"/>
    </row>
    <row r="69" spans="2:13" ht="15">
      <c r="B69" s="281" t="s">
        <v>166</v>
      </c>
      <c r="C69" s="161">
        <v>-1559</v>
      </c>
      <c r="J69" s="158">
        <v>-1917</v>
      </c>
      <c r="K69" s="45"/>
      <c r="L69" s="45"/>
      <c r="M69" s="45"/>
    </row>
    <row r="70" spans="3:13" ht="15">
      <c r="C70" s="282"/>
      <c r="J70" s="283"/>
      <c r="K70" s="45"/>
      <c r="L70" s="45"/>
      <c r="M70" s="45"/>
    </row>
    <row r="71" spans="2:13" ht="15">
      <c r="B71" s="262" t="s">
        <v>209</v>
      </c>
      <c r="C71" s="279">
        <f>SUM(C65:C69)</f>
        <v>-8117</v>
      </c>
      <c r="D71" s="284">
        <v>0</v>
      </c>
      <c r="E71" s="284">
        <v>0</v>
      </c>
      <c r="F71" s="284">
        <v>0</v>
      </c>
      <c r="G71" s="284">
        <v>0</v>
      </c>
      <c r="H71" s="284">
        <v>0</v>
      </c>
      <c r="I71" s="276">
        <v>0</v>
      </c>
      <c r="J71" s="279">
        <f>SUM(J65:J69)</f>
        <v>-40177</v>
      </c>
      <c r="K71" s="45"/>
      <c r="L71" s="45"/>
      <c r="M71" s="45"/>
    </row>
    <row r="72" spans="3:13" ht="15">
      <c r="C72" s="266"/>
      <c r="J72" s="268"/>
      <c r="K72" s="45"/>
      <c r="L72" s="45"/>
      <c r="M72" s="45"/>
    </row>
    <row r="73" spans="2:13" ht="15.75">
      <c r="B73" s="280" t="s">
        <v>281</v>
      </c>
      <c r="C73" s="176">
        <f>C49+C61+C71</f>
        <v>2923</v>
      </c>
      <c r="D73" s="275">
        <v>0</v>
      </c>
      <c r="E73" s="275">
        <v>0</v>
      </c>
      <c r="F73" s="275">
        <v>0</v>
      </c>
      <c r="G73" s="275">
        <v>0</v>
      </c>
      <c r="H73" s="275">
        <v>0</v>
      </c>
      <c r="I73" s="276">
        <v>0</v>
      </c>
      <c r="J73" s="277">
        <f>J49+J61+J71</f>
        <v>-14937</v>
      </c>
      <c r="K73" s="45"/>
      <c r="L73" s="45"/>
      <c r="M73" s="45"/>
    </row>
    <row r="74" spans="3:13" ht="15">
      <c r="C74" s="266"/>
      <c r="J74" s="268"/>
      <c r="K74" s="45"/>
      <c r="L74" s="45"/>
      <c r="M74" s="45"/>
    </row>
    <row r="75" spans="2:13" ht="15.75">
      <c r="B75" s="280" t="s">
        <v>58</v>
      </c>
      <c r="C75" s="285">
        <v>347</v>
      </c>
      <c r="D75" s="275"/>
      <c r="E75" s="275"/>
      <c r="F75" s="275"/>
      <c r="G75" s="275"/>
      <c r="H75" s="275"/>
      <c r="I75" s="276"/>
      <c r="J75" s="286">
        <v>15284</v>
      </c>
      <c r="K75" s="45"/>
      <c r="L75" s="45"/>
      <c r="M75" s="45"/>
    </row>
    <row r="76" spans="2:13" ht="15.75">
      <c r="B76" s="280"/>
      <c r="C76" s="282"/>
      <c r="J76" s="283"/>
      <c r="K76" s="45"/>
      <c r="L76" s="45"/>
      <c r="M76" s="45"/>
    </row>
    <row r="77" spans="2:13" ht="16.5" thickBot="1">
      <c r="B77" s="280" t="s">
        <v>59</v>
      </c>
      <c r="C77" s="287">
        <f>SUM(C73:C75)</f>
        <v>3270</v>
      </c>
      <c r="D77" s="288" t="e">
        <v>#REF!</v>
      </c>
      <c r="E77" s="288" t="e">
        <v>#REF!</v>
      </c>
      <c r="F77" s="288" t="e">
        <v>#REF!</v>
      </c>
      <c r="G77" s="288" t="e">
        <v>#REF!</v>
      </c>
      <c r="H77" s="288" t="e">
        <v>#REF!</v>
      </c>
      <c r="I77" s="289">
        <v>0</v>
      </c>
      <c r="J77" s="290">
        <f>SUM(J73:J75)</f>
        <v>347</v>
      </c>
      <c r="K77" s="45"/>
      <c r="L77" s="45"/>
      <c r="M77" s="45"/>
    </row>
    <row r="78" spans="3:13" ht="15">
      <c r="C78" s="266"/>
      <c r="J78" s="268"/>
      <c r="K78" s="45"/>
      <c r="L78" s="45"/>
      <c r="M78" s="45"/>
    </row>
    <row r="79" spans="2:13" ht="15.75">
      <c r="B79" s="280" t="s">
        <v>60</v>
      </c>
      <c r="C79" s="266"/>
      <c r="J79" s="291"/>
      <c r="K79" s="45"/>
      <c r="L79" s="45"/>
      <c r="M79" s="45"/>
    </row>
    <row r="80" spans="2:13" ht="15">
      <c r="B80" s="262" t="s">
        <v>330</v>
      </c>
      <c r="C80" s="176">
        <v>1</v>
      </c>
      <c r="J80" s="176">
        <v>1</v>
      </c>
      <c r="K80" s="45"/>
      <c r="L80" s="45"/>
      <c r="M80" s="45"/>
    </row>
    <row r="81" spans="2:13" ht="15">
      <c r="B81" s="262" t="s">
        <v>61</v>
      </c>
      <c r="C81" s="176">
        <f>+'BS '!C27</f>
        <v>18551</v>
      </c>
      <c r="J81" s="176">
        <v>14634</v>
      </c>
      <c r="K81" s="45"/>
      <c r="L81" s="45"/>
      <c r="M81" s="45"/>
    </row>
    <row r="82" spans="2:13" ht="15">
      <c r="B82" s="262" t="s">
        <v>62</v>
      </c>
      <c r="C82" s="176">
        <v>-15282</v>
      </c>
      <c r="J82" s="176">
        <v>-14288</v>
      </c>
      <c r="K82" s="45"/>
      <c r="L82" s="45"/>
      <c r="M82" s="45"/>
    </row>
    <row r="83" spans="3:13" ht="16.5" thickBot="1">
      <c r="C83" s="212">
        <f>SUM(C80:C82)</f>
        <v>3270</v>
      </c>
      <c r="D83" s="288">
        <v>0</v>
      </c>
      <c r="E83" s="288">
        <v>0</v>
      </c>
      <c r="F83" s="288">
        <v>0</v>
      </c>
      <c r="G83" s="288">
        <v>0</v>
      </c>
      <c r="H83" s="288">
        <v>0</v>
      </c>
      <c r="I83" s="289">
        <v>0</v>
      </c>
      <c r="J83" s="212">
        <f>SUM(J80:J82)</f>
        <v>347</v>
      </c>
      <c r="K83" s="45"/>
      <c r="L83" s="45"/>
      <c r="M83" s="45"/>
    </row>
    <row r="84" spans="3:13" ht="15.75">
      <c r="C84" s="192"/>
      <c r="D84" s="289"/>
      <c r="E84" s="289"/>
      <c r="F84" s="289"/>
      <c r="G84" s="289"/>
      <c r="H84" s="289"/>
      <c r="I84" s="289"/>
      <c r="J84" s="192"/>
      <c r="K84" s="45"/>
      <c r="L84" s="45"/>
      <c r="M84" s="45"/>
    </row>
    <row r="85" spans="3:13" ht="15.75">
      <c r="C85" s="292"/>
      <c r="D85" s="289"/>
      <c r="E85" s="289"/>
      <c r="F85" s="289"/>
      <c r="G85" s="289"/>
      <c r="H85" s="289"/>
      <c r="I85" s="289"/>
      <c r="J85" s="217"/>
      <c r="K85" s="45"/>
      <c r="L85" s="45"/>
      <c r="M85" s="45"/>
    </row>
    <row r="86" spans="2:13" ht="15">
      <c r="B86" s="361" t="s">
        <v>293</v>
      </c>
      <c r="C86" s="355"/>
      <c r="D86" s="355"/>
      <c r="E86" s="355"/>
      <c r="F86" s="355"/>
      <c r="G86" s="355"/>
      <c r="H86" s="355"/>
      <c r="I86" s="355"/>
      <c r="J86" s="355"/>
      <c r="K86" s="45"/>
      <c r="L86" s="45"/>
      <c r="M86" s="45"/>
    </row>
    <row r="87" spans="2:13" ht="15">
      <c r="B87" s="355"/>
      <c r="C87" s="355"/>
      <c r="D87" s="355"/>
      <c r="E87" s="355"/>
      <c r="F87" s="355"/>
      <c r="G87" s="355"/>
      <c r="H87" s="355"/>
      <c r="I87" s="355"/>
      <c r="J87" s="355"/>
      <c r="K87" s="45"/>
      <c r="L87" s="45"/>
      <c r="M87" s="45"/>
    </row>
    <row r="88" spans="3:13" ht="15">
      <c r="C88" s="266"/>
      <c r="D88" s="275" t="e">
        <f aca="true" t="shared" si="0" ref="D88:I88">D77-D83</f>
        <v>#REF!</v>
      </c>
      <c r="E88" s="275" t="e">
        <f t="shared" si="0"/>
        <v>#REF!</v>
      </c>
      <c r="F88" s="275" t="e">
        <f t="shared" si="0"/>
        <v>#REF!</v>
      </c>
      <c r="G88" s="275" t="e">
        <f t="shared" si="0"/>
        <v>#REF!</v>
      </c>
      <c r="H88" s="275" t="e">
        <f t="shared" si="0"/>
        <v>#REF!</v>
      </c>
      <c r="I88" s="276">
        <f t="shared" si="0"/>
        <v>0</v>
      </c>
      <c r="J88" s="293"/>
      <c r="K88" s="45"/>
      <c r="L88" s="45"/>
      <c r="M88" s="45"/>
    </row>
    <row r="89" spans="2:13" ht="15">
      <c r="B89" s="183"/>
      <c r="J89" s="293"/>
      <c r="K89" s="45"/>
      <c r="L89" s="45"/>
      <c r="M89" s="45"/>
    </row>
    <row r="90" spans="10:13" ht="15">
      <c r="J90" s="293"/>
      <c r="K90" s="45"/>
      <c r="L90" s="45"/>
      <c r="M90" s="45"/>
    </row>
    <row r="91" spans="10:13" ht="15">
      <c r="J91" s="293"/>
      <c r="K91" s="45"/>
      <c r="L91" s="45"/>
      <c r="M91" s="45"/>
    </row>
    <row r="92" spans="10:13" ht="15">
      <c r="J92" s="293"/>
      <c r="K92" s="45"/>
      <c r="L92" s="45"/>
      <c r="M92" s="45"/>
    </row>
    <row r="93" spans="10:13" ht="15">
      <c r="J93" s="293"/>
      <c r="K93" s="45"/>
      <c r="L93" s="45"/>
      <c r="M93" s="45"/>
    </row>
    <row r="94" spans="2:13" ht="15">
      <c r="B94" s="294"/>
      <c r="K94" s="45"/>
      <c r="L94" s="45"/>
      <c r="M94" s="45"/>
    </row>
    <row r="95" spans="11:13" ht="15">
      <c r="K95" s="45"/>
      <c r="L95" s="45"/>
      <c r="M95" s="45"/>
    </row>
    <row r="96" spans="11:13" ht="15">
      <c r="K96" s="45"/>
      <c r="L96" s="45"/>
      <c r="M96" s="45"/>
    </row>
    <row r="97" spans="11:13" ht="15">
      <c r="K97" s="45"/>
      <c r="L97" s="45"/>
      <c r="M97" s="45"/>
    </row>
    <row r="98" spans="11:13" ht="15">
      <c r="K98" s="45"/>
      <c r="L98" s="45"/>
      <c r="M98" s="45"/>
    </row>
    <row r="99" spans="11:13" ht="15">
      <c r="K99" s="45"/>
      <c r="L99" s="45"/>
      <c r="M99" s="45"/>
    </row>
    <row r="100" spans="11:13" ht="15">
      <c r="K100" s="45"/>
      <c r="L100" s="45"/>
      <c r="M100" s="45"/>
    </row>
    <row r="101" spans="11:13" ht="15">
      <c r="K101" s="45"/>
      <c r="L101" s="45"/>
      <c r="M101" s="45"/>
    </row>
    <row r="102" spans="11:13" ht="15">
      <c r="K102" s="45"/>
      <c r="L102" s="45"/>
      <c r="M102" s="45"/>
    </row>
    <row r="103" spans="11:13" ht="15">
      <c r="K103" s="45"/>
      <c r="L103" s="45"/>
      <c r="M103" s="45"/>
    </row>
    <row r="104" spans="11:13" ht="15">
      <c r="K104" s="45"/>
      <c r="L104" s="45"/>
      <c r="M104" s="45"/>
    </row>
    <row r="105" spans="11:13" ht="15">
      <c r="K105" s="45"/>
      <c r="L105" s="45"/>
      <c r="M105" s="45"/>
    </row>
    <row r="106" spans="11:13" ht="15">
      <c r="K106" s="45"/>
      <c r="L106" s="45"/>
      <c r="M106" s="45"/>
    </row>
    <row r="107" spans="11:13" ht="15">
      <c r="K107" s="45"/>
      <c r="L107" s="45"/>
      <c r="M107" s="45"/>
    </row>
    <row r="108" spans="11:13" ht="15">
      <c r="K108" s="45"/>
      <c r="L108" s="45"/>
      <c r="M108" s="45"/>
    </row>
    <row r="109" spans="11:13" ht="15">
      <c r="K109" s="45"/>
      <c r="L109" s="45"/>
      <c r="M109" s="45"/>
    </row>
    <row r="110" spans="11:13" ht="15">
      <c r="K110" s="45"/>
      <c r="L110" s="45"/>
      <c r="M110" s="45"/>
    </row>
    <row r="111" spans="11:13" ht="15">
      <c r="K111" s="45"/>
      <c r="L111" s="45"/>
      <c r="M111" s="45"/>
    </row>
    <row r="112" spans="11:13" ht="15">
      <c r="K112" s="45"/>
      <c r="L112" s="45"/>
      <c r="M112" s="45"/>
    </row>
    <row r="113" spans="11:13" ht="15">
      <c r="K113" s="45"/>
      <c r="L113" s="45"/>
      <c r="M113" s="45"/>
    </row>
    <row r="114" spans="11:13" ht="15">
      <c r="K114" s="45"/>
      <c r="L114" s="45"/>
      <c r="M114" s="45"/>
    </row>
    <row r="115" spans="11:13" ht="15">
      <c r="K115" s="45"/>
      <c r="L115" s="45"/>
      <c r="M115" s="45"/>
    </row>
    <row r="135" spans="2:9" ht="38.25" customHeight="1">
      <c r="B135" s="265"/>
      <c r="D135" s="265"/>
      <c r="E135" s="265"/>
      <c r="F135" s="265"/>
      <c r="G135" s="265"/>
      <c r="H135" s="265"/>
      <c r="I135" s="267"/>
    </row>
    <row r="136" spans="2:9" ht="15">
      <c r="B136" s="265"/>
      <c r="D136" s="265"/>
      <c r="E136" s="265"/>
      <c r="F136" s="265"/>
      <c r="G136" s="265"/>
      <c r="H136" s="265"/>
      <c r="I136" s="267"/>
    </row>
    <row r="139" ht="51.75" customHeight="1"/>
    <row r="140" ht="9" customHeight="1"/>
    <row r="141" ht="6" customHeight="1"/>
    <row r="243" ht="30" customHeight="1"/>
    <row r="246" ht="30" customHeight="1"/>
    <row r="248" ht="29.25" customHeight="1"/>
    <row r="258" ht="15">
      <c r="B258" s="262" t="s">
        <v>21</v>
      </c>
    </row>
    <row r="259" ht="15">
      <c r="B259" s="262" t="s">
        <v>20</v>
      </c>
    </row>
    <row r="305" spans="2:9" ht="15">
      <c r="B305" s="265"/>
      <c r="D305" s="265"/>
      <c r="E305" s="265"/>
      <c r="F305" s="265"/>
      <c r="G305" s="265"/>
      <c r="H305" s="265"/>
      <c r="I305" s="267"/>
    </row>
  </sheetData>
  <sheetProtection/>
  <mergeCells count="3">
    <mergeCell ref="F13:G13"/>
    <mergeCell ref="B86:J87"/>
    <mergeCell ref="C9:J9"/>
  </mergeCells>
  <printOptions/>
  <pageMargins left="1.1" right="0" top="0.48" bottom="0.28" header="0.2" footer="0.2"/>
  <pageSetup fitToHeight="1" fitToWidth="1" horizontalDpi="600" verticalDpi="600" orientation="portrait" paperSize="9" scale="58"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W293"/>
  <sheetViews>
    <sheetView zoomScale="75" zoomScaleNormal="75" zoomScalePageLayoutView="0" workbookViewId="0" topLeftCell="A1">
      <selection activeCell="I27" sqref="I27"/>
    </sheetView>
  </sheetViews>
  <sheetFormatPr defaultColWidth="9.140625" defaultRowHeight="12.75"/>
  <cols>
    <col min="1" max="1" width="1.57421875" style="48" customWidth="1"/>
    <col min="2" max="2" width="42.7109375" style="48" customWidth="1"/>
    <col min="3" max="3" width="13.57421875" style="62" customWidth="1"/>
    <col min="4" max="4" width="2.7109375" style="62" customWidth="1"/>
    <col min="5" max="5" width="18.28125" style="62" customWidth="1"/>
    <col min="6" max="6" width="2.00390625" style="62" customWidth="1"/>
    <col min="7" max="7" width="15.140625" style="62" customWidth="1"/>
    <col min="8" max="8" width="3.140625" style="62" customWidth="1"/>
    <col min="9" max="9" width="14.421875" style="84" customWidth="1"/>
    <col min="10" max="10" width="3.7109375" style="62" customWidth="1"/>
    <col min="11" max="11" width="17.57421875" style="84" customWidth="1"/>
    <col min="12" max="12" width="3.140625" style="62" customWidth="1"/>
    <col min="13" max="13" width="11.421875" style="84" customWidth="1"/>
    <col min="14" max="14" width="14.57421875" style="62" bestFit="1" customWidth="1"/>
    <col min="15" max="16384" width="9.140625" style="48" customWidth="1"/>
  </cols>
  <sheetData>
    <row r="1" spans="3:23" s="4" customFormat="1" ht="20.25">
      <c r="C1" s="34"/>
      <c r="D1" s="34"/>
      <c r="E1" s="34"/>
      <c r="F1" s="34"/>
      <c r="G1" s="35"/>
      <c r="H1" s="35"/>
      <c r="I1" s="77"/>
      <c r="J1" s="35"/>
      <c r="K1" s="77"/>
      <c r="L1" s="35"/>
      <c r="M1" s="86"/>
      <c r="N1" s="35"/>
      <c r="O1" s="23"/>
      <c r="P1" s="22"/>
      <c r="Q1" s="22"/>
      <c r="R1" s="1"/>
      <c r="S1" s="2"/>
      <c r="T1" s="2"/>
      <c r="U1" s="2"/>
      <c r="V1" s="2"/>
      <c r="W1" s="2"/>
    </row>
    <row r="2" spans="3:23" s="4" customFormat="1" ht="20.25">
      <c r="C2" s="34"/>
      <c r="D2" s="34"/>
      <c r="E2" s="34"/>
      <c r="F2" s="34"/>
      <c r="G2" s="35"/>
      <c r="H2" s="35"/>
      <c r="I2" s="77"/>
      <c r="J2" s="35"/>
      <c r="K2" s="77"/>
      <c r="L2" s="35"/>
      <c r="M2" s="86"/>
      <c r="N2" s="35"/>
      <c r="O2" s="23"/>
      <c r="P2" s="22"/>
      <c r="Q2" s="22"/>
      <c r="R2" s="1"/>
      <c r="S2" s="2"/>
      <c r="T2" s="2"/>
      <c r="U2" s="2"/>
      <c r="V2" s="2"/>
      <c r="W2" s="2"/>
    </row>
    <row r="3" spans="2:23" s="4" customFormat="1" ht="20.25">
      <c r="B3" s="8" t="s">
        <v>130</v>
      </c>
      <c r="C3" s="34"/>
      <c r="D3" s="34"/>
      <c r="E3" s="34"/>
      <c r="F3" s="34"/>
      <c r="G3" s="35"/>
      <c r="H3" s="35"/>
      <c r="I3" s="77"/>
      <c r="J3" s="35"/>
      <c r="K3" s="77"/>
      <c r="L3" s="35"/>
      <c r="M3" s="86"/>
      <c r="N3" s="35"/>
      <c r="O3" s="23"/>
      <c r="P3" s="22"/>
      <c r="Q3" s="22"/>
      <c r="R3" s="1"/>
      <c r="S3" s="2"/>
      <c r="T3" s="2"/>
      <c r="U3" s="2"/>
      <c r="V3" s="2"/>
      <c r="W3" s="2"/>
    </row>
    <row r="4" spans="2:23" s="4" customFormat="1" ht="20.25">
      <c r="B4" s="8"/>
      <c r="C4" s="34"/>
      <c r="D4" s="34"/>
      <c r="E4" s="34"/>
      <c r="F4" s="34"/>
      <c r="G4" s="12"/>
      <c r="H4" s="35"/>
      <c r="I4" s="77"/>
      <c r="J4" s="35"/>
      <c r="K4" s="77"/>
      <c r="L4" s="35"/>
      <c r="M4" s="86"/>
      <c r="N4" s="35"/>
      <c r="O4" s="23"/>
      <c r="P4" s="22"/>
      <c r="Q4" s="22"/>
      <c r="R4" s="1"/>
      <c r="S4" s="2"/>
      <c r="T4" s="2"/>
      <c r="U4" s="2"/>
      <c r="V4" s="2"/>
      <c r="W4" s="2"/>
    </row>
    <row r="5" spans="2:18" s="4" customFormat="1" ht="15">
      <c r="B5" s="25" t="str">
        <f>+'Notes-pg 6'!A5</f>
        <v>QUARTERLY REPORT FOR THE FOURTH QUARTER ENDED 31 JULY 2011</v>
      </c>
      <c r="C5" s="34"/>
      <c r="D5" s="34"/>
      <c r="E5" s="34"/>
      <c r="F5" s="34"/>
      <c r="G5" s="35"/>
      <c r="H5" s="35"/>
      <c r="I5" s="77"/>
      <c r="J5" s="35"/>
      <c r="K5" s="77"/>
      <c r="L5" s="35"/>
      <c r="M5" s="86"/>
      <c r="N5" s="35"/>
      <c r="O5" s="23"/>
      <c r="P5" s="22"/>
      <c r="Q5" s="22"/>
      <c r="R5" s="3"/>
    </row>
    <row r="6" spans="2:18" s="4" customFormat="1" ht="12.75" customHeight="1">
      <c r="B6" s="26"/>
      <c r="C6" s="37"/>
      <c r="D6" s="37"/>
      <c r="E6" s="37"/>
      <c r="F6" s="37"/>
      <c r="G6" s="36"/>
      <c r="H6" s="36"/>
      <c r="I6" s="78"/>
      <c r="J6" s="36"/>
      <c r="K6" s="78"/>
      <c r="L6" s="36"/>
      <c r="M6" s="87"/>
      <c r="N6" s="36"/>
      <c r="O6" s="22"/>
      <c r="P6" s="22"/>
      <c r="Q6" s="22"/>
      <c r="R6" s="3"/>
    </row>
    <row r="7" spans="2:18" s="4" customFormat="1" ht="15">
      <c r="B7" s="39" t="s">
        <v>142</v>
      </c>
      <c r="G7" s="36"/>
      <c r="H7" s="36"/>
      <c r="I7" s="78"/>
      <c r="J7" s="36"/>
      <c r="K7" s="78"/>
      <c r="L7" s="36"/>
      <c r="M7" s="87"/>
      <c r="N7" s="36"/>
      <c r="O7" s="22"/>
      <c r="P7" s="22"/>
      <c r="Q7" s="22"/>
      <c r="R7" s="3"/>
    </row>
    <row r="8" spans="2:18" s="4" customFormat="1" ht="15">
      <c r="B8" s="40"/>
      <c r="C8" s="38"/>
      <c r="D8" s="38"/>
      <c r="E8" s="38"/>
      <c r="F8" s="38"/>
      <c r="G8" s="36"/>
      <c r="H8" s="36"/>
      <c r="I8" s="78"/>
      <c r="J8" s="36"/>
      <c r="K8" s="78"/>
      <c r="L8" s="36"/>
      <c r="M8" s="87"/>
      <c r="N8" s="36"/>
      <c r="O8" s="22"/>
      <c r="P8" s="22"/>
      <c r="Q8" s="22"/>
      <c r="R8" s="3"/>
    </row>
    <row r="9" spans="2:18" s="4" customFormat="1" ht="15">
      <c r="B9" s="40"/>
      <c r="C9" s="38"/>
      <c r="D9" s="38"/>
      <c r="E9" s="38"/>
      <c r="F9" s="38"/>
      <c r="G9" s="36"/>
      <c r="H9" s="36"/>
      <c r="I9" s="78"/>
      <c r="J9" s="36"/>
      <c r="K9" s="78"/>
      <c r="L9" s="36"/>
      <c r="M9" s="87"/>
      <c r="N9" s="36"/>
      <c r="O9" s="22"/>
      <c r="P9" s="22"/>
      <c r="Q9" s="22"/>
      <c r="R9" s="3"/>
    </row>
    <row r="10" spans="2:18" s="4" customFormat="1" ht="15">
      <c r="B10" s="41"/>
      <c r="C10" s="38"/>
      <c r="D10" s="38"/>
      <c r="E10" s="332" t="s">
        <v>323</v>
      </c>
      <c r="F10" s="38"/>
      <c r="G10" s="332" t="s">
        <v>324</v>
      </c>
      <c r="H10" s="36"/>
      <c r="I10" s="78"/>
      <c r="J10" s="36"/>
      <c r="K10" s="78"/>
      <c r="L10" s="36"/>
      <c r="M10" s="87"/>
      <c r="N10" s="36"/>
      <c r="O10" s="22"/>
      <c r="P10" s="22"/>
      <c r="Q10" s="22"/>
      <c r="R10" s="3"/>
    </row>
    <row r="11" spans="3:13" s="42" customFormat="1" ht="15" customHeight="1">
      <c r="C11" s="52" t="s">
        <v>144</v>
      </c>
      <c r="D11" s="52"/>
      <c r="E11" s="52" t="s">
        <v>199</v>
      </c>
      <c r="F11" s="52"/>
      <c r="G11" s="52" t="s">
        <v>143</v>
      </c>
      <c r="H11" s="52"/>
      <c r="I11" s="52" t="s">
        <v>170</v>
      </c>
      <c r="J11" s="52"/>
      <c r="K11" s="52" t="s">
        <v>283</v>
      </c>
      <c r="L11" s="52"/>
      <c r="M11" s="52" t="s">
        <v>169</v>
      </c>
    </row>
    <row r="12" spans="2:13" s="42" customFormat="1" ht="15">
      <c r="B12" s="44"/>
      <c r="C12" s="52" t="s">
        <v>63</v>
      </c>
      <c r="D12" s="52"/>
      <c r="E12" s="52" t="s">
        <v>191</v>
      </c>
      <c r="F12" s="52"/>
      <c r="G12" s="52" t="s">
        <v>159</v>
      </c>
      <c r="H12" s="52"/>
      <c r="I12" s="52" t="s">
        <v>282</v>
      </c>
      <c r="J12" s="52"/>
      <c r="K12" s="52" t="s">
        <v>168</v>
      </c>
      <c r="L12" s="52"/>
      <c r="M12" s="52" t="s">
        <v>192</v>
      </c>
    </row>
    <row r="13" spans="2:13" s="42" customFormat="1" ht="15" customHeight="1">
      <c r="B13" s="44"/>
      <c r="H13" s="52"/>
      <c r="I13" s="52" t="s">
        <v>197</v>
      </c>
      <c r="J13" s="52"/>
      <c r="K13" s="52"/>
      <c r="L13" s="52"/>
      <c r="M13" s="52"/>
    </row>
    <row r="14" spans="2:13" s="42" customFormat="1" ht="15" customHeight="1">
      <c r="B14" s="44"/>
      <c r="C14" s="52"/>
      <c r="D14" s="52"/>
      <c r="E14" s="52"/>
      <c r="F14" s="52"/>
      <c r="G14" s="52"/>
      <c r="H14" s="52"/>
      <c r="I14" s="52" t="s">
        <v>167</v>
      </c>
      <c r="J14" s="52"/>
      <c r="K14" s="52"/>
      <c r="L14" s="52"/>
      <c r="M14" s="52"/>
    </row>
    <row r="15" spans="2:13" s="42" customFormat="1" ht="15" customHeight="1">
      <c r="B15" s="44"/>
      <c r="C15" s="52" t="s">
        <v>41</v>
      </c>
      <c r="D15" s="52"/>
      <c r="E15" s="52" t="s">
        <v>41</v>
      </c>
      <c r="F15" s="52"/>
      <c r="G15" s="52" t="s">
        <v>41</v>
      </c>
      <c r="H15" s="52"/>
      <c r="I15" s="52" t="s">
        <v>41</v>
      </c>
      <c r="J15" s="52"/>
      <c r="K15" s="52" t="s">
        <v>41</v>
      </c>
      <c r="L15" s="52"/>
      <c r="M15" s="52" t="s">
        <v>41</v>
      </c>
    </row>
    <row r="16" spans="2:13" s="42" customFormat="1" ht="15" customHeight="1">
      <c r="B16" s="44"/>
      <c r="C16" s="52"/>
      <c r="D16" s="52"/>
      <c r="E16" s="52"/>
      <c r="F16" s="52"/>
      <c r="G16" s="52"/>
      <c r="H16" s="52"/>
      <c r="I16" s="52"/>
      <c r="J16" s="52"/>
      <c r="K16" s="52"/>
      <c r="L16" s="52"/>
      <c r="M16" s="52"/>
    </row>
    <row r="17" spans="2:13" s="42" customFormat="1" ht="15" customHeight="1">
      <c r="B17" s="44"/>
      <c r="C17" s="52"/>
      <c r="D17" s="52"/>
      <c r="E17" s="52"/>
      <c r="F17" s="52"/>
      <c r="G17" s="52"/>
      <c r="H17" s="52"/>
      <c r="I17" s="52"/>
      <c r="J17" s="52"/>
      <c r="K17" s="52"/>
      <c r="L17" s="52"/>
      <c r="M17" s="52"/>
    </row>
    <row r="18" spans="2:14" ht="12.75" customHeight="1">
      <c r="B18" s="45"/>
      <c r="C18" s="46"/>
      <c r="D18" s="46"/>
      <c r="E18" s="46"/>
      <c r="F18" s="46"/>
      <c r="G18" s="46"/>
      <c r="H18" s="43"/>
      <c r="I18" s="43"/>
      <c r="J18" s="43"/>
      <c r="K18" s="43"/>
      <c r="L18" s="43"/>
      <c r="M18" s="46"/>
      <c r="N18" s="48"/>
    </row>
    <row r="19" spans="2:14" ht="12.75" customHeight="1">
      <c r="B19" s="68" t="s">
        <v>200</v>
      </c>
      <c r="C19" s="49">
        <v>205176</v>
      </c>
      <c r="D19" s="50"/>
      <c r="E19" s="304">
        <v>4221</v>
      </c>
      <c r="F19" s="50"/>
      <c r="G19" s="51">
        <v>74368</v>
      </c>
      <c r="H19" s="51"/>
      <c r="I19" s="79">
        <f>SUM(C19:H19)</f>
        <v>283765</v>
      </c>
      <c r="J19" s="51"/>
      <c r="K19" s="79">
        <v>3490</v>
      </c>
      <c r="L19" s="51"/>
      <c r="M19" s="53">
        <f>+I19+K19</f>
        <v>287255</v>
      </c>
      <c r="N19" s="48"/>
    </row>
    <row r="20" spans="2:14" ht="12.75" customHeight="1">
      <c r="B20" s="45"/>
      <c r="C20" s="53"/>
      <c r="D20" s="53"/>
      <c r="E20" s="53"/>
      <c r="F20" s="53"/>
      <c r="G20" s="54"/>
      <c r="H20" s="51"/>
      <c r="I20" s="79"/>
      <c r="J20" s="51"/>
      <c r="K20" s="79"/>
      <c r="L20" s="51"/>
      <c r="M20" s="53"/>
      <c r="N20" s="48"/>
    </row>
    <row r="21" spans="2:14" ht="12.75" customHeight="1">
      <c r="B21" s="45" t="s">
        <v>113</v>
      </c>
      <c r="C21" s="55">
        <v>0</v>
      </c>
      <c r="D21" s="55"/>
      <c r="E21" s="55">
        <v>0</v>
      </c>
      <c r="F21" s="55"/>
      <c r="G21" s="55">
        <f>+'P&amp;L'!H42</f>
        <v>32517</v>
      </c>
      <c r="H21" s="73"/>
      <c r="I21" s="79">
        <f>SUM(C21:H21)</f>
        <v>32517</v>
      </c>
      <c r="J21" s="73"/>
      <c r="K21" s="85">
        <f>+'P&amp;L'!H43</f>
        <v>0</v>
      </c>
      <c r="L21" s="73"/>
      <c r="M21" s="53">
        <f>+I21+K21</f>
        <v>32517</v>
      </c>
      <c r="N21" s="56"/>
    </row>
    <row r="22" spans="2:14" ht="12.75" customHeight="1">
      <c r="B22" s="45"/>
      <c r="C22" s="55"/>
      <c r="D22" s="55"/>
      <c r="E22" s="55"/>
      <c r="F22" s="55"/>
      <c r="G22" s="55"/>
      <c r="H22" s="73"/>
      <c r="I22" s="79"/>
      <c r="J22" s="73"/>
      <c r="K22" s="85"/>
      <c r="L22" s="73"/>
      <c r="M22" s="53"/>
      <c r="N22" s="56"/>
    </row>
    <row r="23" spans="2:14" ht="12.75" customHeight="1">
      <c r="B23" s="45" t="s">
        <v>220</v>
      </c>
      <c r="C23" s="55">
        <v>0</v>
      </c>
      <c r="D23" s="55"/>
      <c r="E23" s="55">
        <v>0</v>
      </c>
      <c r="F23" s="55"/>
      <c r="G23" s="55">
        <v>0</v>
      </c>
      <c r="H23" s="73"/>
      <c r="I23" s="79">
        <f>SUM(C23:H23)</f>
        <v>0</v>
      </c>
      <c r="J23" s="73"/>
      <c r="K23" s="85">
        <v>-3490</v>
      </c>
      <c r="L23" s="73"/>
      <c r="M23" s="79">
        <f>+I23+K23</f>
        <v>-3490</v>
      </c>
      <c r="N23" s="56"/>
    </row>
    <row r="24" spans="2:14" ht="12.75" customHeight="1">
      <c r="B24" s="45"/>
      <c r="C24" s="55"/>
      <c r="D24" s="55"/>
      <c r="E24" s="55"/>
      <c r="F24" s="55"/>
      <c r="G24" s="55"/>
      <c r="H24" s="73"/>
      <c r="I24" s="79"/>
      <c r="J24" s="73"/>
      <c r="K24" s="85"/>
      <c r="L24" s="73"/>
      <c r="M24" s="79"/>
      <c r="N24" s="56"/>
    </row>
    <row r="25" spans="2:14" ht="15.75" customHeight="1">
      <c r="B25" s="45" t="s">
        <v>266</v>
      </c>
      <c r="C25" s="55">
        <v>0</v>
      </c>
      <c r="D25" s="55"/>
      <c r="E25" s="55">
        <v>0</v>
      </c>
      <c r="F25" s="55"/>
      <c r="G25" s="55">
        <v>-5745</v>
      </c>
      <c r="H25" s="73"/>
      <c r="I25" s="79">
        <f>SUM(C25:H25)</f>
        <v>-5745</v>
      </c>
      <c r="J25" s="73"/>
      <c r="K25" s="85">
        <v>0</v>
      </c>
      <c r="L25" s="73"/>
      <c r="M25" s="79">
        <f>+I25+K25</f>
        <v>-5745</v>
      </c>
      <c r="N25" s="56"/>
    </row>
    <row r="26" spans="2:14" ht="12.75" customHeight="1">
      <c r="B26" s="45"/>
      <c r="C26" s="57"/>
      <c r="D26" s="57"/>
      <c r="E26" s="57"/>
      <c r="F26" s="57"/>
      <c r="G26" s="57"/>
      <c r="H26" s="72"/>
      <c r="I26" s="76"/>
      <c r="J26" s="72"/>
      <c r="K26" s="76"/>
      <c r="L26" s="72"/>
      <c r="M26" s="75"/>
      <c r="N26" s="56"/>
    </row>
    <row r="27" spans="2:14" ht="18" customHeight="1" thickBot="1">
      <c r="B27" s="65" t="s">
        <v>312</v>
      </c>
      <c r="C27" s="59">
        <f>SUM(C19:C26)</f>
        <v>205176</v>
      </c>
      <c r="D27" s="59"/>
      <c r="E27" s="59">
        <f>SUM(E19:E26)</f>
        <v>4221</v>
      </c>
      <c r="F27" s="59"/>
      <c r="G27" s="59">
        <f>SUM(G19:G26)</f>
        <v>101140</v>
      </c>
      <c r="H27" s="59"/>
      <c r="I27" s="80">
        <f>SUM(C27:H27)</f>
        <v>310537</v>
      </c>
      <c r="J27" s="59"/>
      <c r="K27" s="83">
        <f>SUM(K19:K26)</f>
        <v>0</v>
      </c>
      <c r="L27" s="59"/>
      <c r="M27" s="83">
        <f>+I27+K27</f>
        <v>310537</v>
      </c>
      <c r="N27" s="58"/>
    </row>
    <row r="28" spans="2:14" ht="12.75" customHeight="1">
      <c r="B28" s="45"/>
      <c r="C28" s="55"/>
      <c r="D28" s="55"/>
      <c r="E28" s="55"/>
      <c r="F28" s="55"/>
      <c r="G28" s="55"/>
      <c r="H28" s="55"/>
      <c r="I28" s="81"/>
      <c r="J28" s="55"/>
      <c r="K28" s="81"/>
      <c r="L28" s="55"/>
      <c r="M28" s="81"/>
      <c r="N28" s="58"/>
    </row>
    <row r="29" spans="2:14" ht="12.75" customHeight="1">
      <c r="B29" s="74"/>
      <c r="C29" s="60"/>
      <c r="D29" s="60"/>
      <c r="E29" s="60"/>
      <c r="F29" s="60"/>
      <c r="G29" s="60"/>
      <c r="H29" s="60"/>
      <c r="I29" s="82"/>
      <c r="J29" s="60"/>
      <c r="K29" s="82"/>
      <c r="L29" s="60"/>
      <c r="M29" s="82"/>
      <c r="N29" s="58"/>
    </row>
    <row r="30" spans="2:14" ht="12.75" customHeight="1">
      <c r="B30" s="45"/>
      <c r="C30" s="60"/>
      <c r="D30" s="60"/>
      <c r="E30" s="60"/>
      <c r="F30" s="60"/>
      <c r="G30" s="60"/>
      <c r="H30" s="60"/>
      <c r="I30" s="82"/>
      <c r="J30" s="60"/>
      <c r="K30" s="82"/>
      <c r="L30" s="60"/>
      <c r="M30" s="82"/>
      <c r="N30" s="58"/>
    </row>
    <row r="31" spans="2:14" ht="12.75" customHeight="1">
      <c r="B31" s="68" t="s">
        <v>219</v>
      </c>
      <c r="C31" s="60">
        <v>205176</v>
      </c>
      <c r="D31" s="60"/>
      <c r="E31" s="60">
        <v>4221</v>
      </c>
      <c r="F31" s="60"/>
      <c r="G31" s="60">
        <v>101140</v>
      </c>
      <c r="H31" s="60"/>
      <c r="I31" s="79">
        <f>SUM(C31:H31)</f>
        <v>310537</v>
      </c>
      <c r="J31" s="60"/>
      <c r="K31" s="82">
        <v>0</v>
      </c>
      <c r="L31" s="60"/>
      <c r="M31" s="53">
        <f>+I31+K31</f>
        <v>310537</v>
      </c>
      <c r="N31" s="58"/>
    </row>
    <row r="32" spans="2:14" ht="12.75" customHeight="1">
      <c r="B32" s="68"/>
      <c r="C32" s="60"/>
      <c r="D32" s="60"/>
      <c r="E32" s="60"/>
      <c r="F32" s="60"/>
      <c r="G32" s="60"/>
      <c r="H32" s="60"/>
      <c r="I32" s="79"/>
      <c r="J32" s="60"/>
      <c r="K32" s="82"/>
      <c r="L32" s="60"/>
      <c r="M32" s="53"/>
      <c r="N32" s="58"/>
    </row>
    <row r="33" spans="2:14" ht="16.5" customHeight="1">
      <c r="B33" s="45" t="s">
        <v>113</v>
      </c>
      <c r="C33" s="55">
        <v>0</v>
      </c>
      <c r="D33" s="55"/>
      <c r="E33" s="55">
        <v>0</v>
      </c>
      <c r="F33" s="55"/>
      <c r="G33" s="55">
        <f>+'P&amp;L'!F42</f>
        <v>41638</v>
      </c>
      <c r="H33" s="51"/>
      <c r="I33" s="79">
        <f>SUM(C33:H33)</f>
        <v>41638</v>
      </c>
      <c r="J33" s="51"/>
      <c r="K33" s="79">
        <f>+'P&amp;L'!F43</f>
        <v>0</v>
      </c>
      <c r="L33" s="51"/>
      <c r="M33" s="53">
        <f>+I33+K33</f>
        <v>41638</v>
      </c>
      <c r="N33" s="56"/>
    </row>
    <row r="34" spans="2:14" ht="12.75" customHeight="1">
      <c r="B34" s="45"/>
      <c r="C34" s="55"/>
      <c r="D34" s="55"/>
      <c r="E34" s="55"/>
      <c r="F34" s="55"/>
      <c r="G34" s="55"/>
      <c r="H34" s="51"/>
      <c r="I34" s="79"/>
      <c r="J34" s="51"/>
      <c r="K34" s="79"/>
      <c r="L34" s="51"/>
      <c r="M34" s="53"/>
      <c r="N34" s="56"/>
    </row>
    <row r="35" spans="2:14" ht="12.75" customHeight="1">
      <c r="B35" s="45" t="s">
        <v>266</v>
      </c>
      <c r="C35" s="55">
        <v>0</v>
      </c>
      <c r="D35" s="55"/>
      <c r="E35" s="55">
        <v>0</v>
      </c>
      <c r="F35" s="55"/>
      <c r="G35" s="55">
        <v>-5745</v>
      </c>
      <c r="H35" s="51"/>
      <c r="I35" s="79">
        <f>SUM(C35:H35)</f>
        <v>-5745</v>
      </c>
      <c r="J35" s="51"/>
      <c r="K35" s="79">
        <v>0</v>
      </c>
      <c r="L35" s="51"/>
      <c r="M35" s="79">
        <f>+I35+K35</f>
        <v>-5745</v>
      </c>
      <c r="N35" s="56"/>
    </row>
    <row r="36" spans="2:14" ht="12.75" customHeight="1">
      <c r="B36" s="45"/>
      <c r="C36" s="55"/>
      <c r="D36" s="55"/>
      <c r="E36" s="55"/>
      <c r="F36" s="55"/>
      <c r="G36" s="55"/>
      <c r="H36" s="51"/>
      <c r="I36" s="79"/>
      <c r="J36" s="51"/>
      <c r="K36" s="79"/>
      <c r="L36" s="51"/>
      <c r="M36" s="53"/>
      <c r="N36" s="56"/>
    </row>
    <row r="37" spans="2:14" ht="18" customHeight="1" thickBot="1">
      <c r="B37" s="65" t="s">
        <v>313</v>
      </c>
      <c r="C37" s="89">
        <f>SUM(C31:C36)</f>
        <v>205176</v>
      </c>
      <c r="D37" s="89"/>
      <c r="E37" s="89">
        <f>SUM(E31:E36)</f>
        <v>4221</v>
      </c>
      <c r="F37" s="89"/>
      <c r="G37" s="89">
        <f>SUM(G31:G36)</f>
        <v>137033</v>
      </c>
      <c r="H37" s="89"/>
      <c r="I37" s="90">
        <f>SUM(I31:I36)</f>
        <v>346430</v>
      </c>
      <c r="J37" s="89"/>
      <c r="K37" s="90">
        <f>SUM(K31:K36)</f>
        <v>0</v>
      </c>
      <c r="L37" s="89"/>
      <c r="M37" s="90">
        <f>SUM(M31:M36)</f>
        <v>346430</v>
      </c>
      <c r="N37" s="58"/>
    </row>
    <row r="38" spans="2:14" ht="12.75" customHeight="1">
      <c r="B38" s="45"/>
      <c r="C38" s="55"/>
      <c r="D38" s="55"/>
      <c r="E38" s="55"/>
      <c r="F38" s="55"/>
      <c r="G38" s="55"/>
      <c r="H38" s="55"/>
      <c r="I38" s="81"/>
      <c r="J38" s="55"/>
      <c r="K38" s="81"/>
      <c r="L38" s="55"/>
      <c r="M38" s="81"/>
      <c r="N38" s="58"/>
    </row>
    <row r="39" spans="2:14" ht="12.75" customHeight="1">
      <c r="B39" s="71"/>
      <c r="C39" s="55"/>
      <c r="D39" s="55"/>
      <c r="E39" s="55"/>
      <c r="F39" s="55"/>
      <c r="G39" s="55"/>
      <c r="H39" s="55"/>
      <c r="I39" s="81"/>
      <c r="J39" s="55"/>
      <c r="K39" s="81"/>
      <c r="L39" s="55"/>
      <c r="M39" s="81"/>
      <c r="N39" s="58"/>
    </row>
    <row r="40" spans="2:14" ht="13.5" customHeight="1">
      <c r="B40" s="363" t="s">
        <v>294</v>
      </c>
      <c r="C40" s="364"/>
      <c r="D40" s="364"/>
      <c r="E40" s="364"/>
      <c r="F40" s="364"/>
      <c r="G40" s="364"/>
      <c r="H40" s="364"/>
      <c r="I40" s="364"/>
      <c r="J40" s="364"/>
      <c r="K40" s="364"/>
      <c r="L40" s="364"/>
      <c r="M40" s="364"/>
      <c r="N40" s="58"/>
    </row>
    <row r="41" spans="2:14" ht="18" customHeight="1">
      <c r="B41" s="364"/>
      <c r="C41" s="364"/>
      <c r="D41" s="364"/>
      <c r="E41" s="364"/>
      <c r="F41" s="364"/>
      <c r="G41" s="364"/>
      <c r="H41" s="364"/>
      <c r="I41" s="364"/>
      <c r="J41" s="364"/>
      <c r="K41" s="364"/>
      <c r="L41" s="364"/>
      <c r="M41" s="364"/>
      <c r="N41" s="48"/>
    </row>
    <row r="42" spans="2:14" ht="15">
      <c r="B42" s="61"/>
      <c r="C42" s="45"/>
      <c r="D42" s="45"/>
      <c r="E42" s="45"/>
      <c r="F42" s="45"/>
      <c r="G42" s="45"/>
      <c r="H42" s="45"/>
      <c r="I42" s="68"/>
      <c r="J42" s="45"/>
      <c r="K42" s="68"/>
      <c r="L42" s="45"/>
      <c r="M42" s="68"/>
      <c r="N42" s="48"/>
    </row>
    <row r="43" spans="2:14" ht="15">
      <c r="B43" s="61"/>
      <c r="C43" s="45"/>
      <c r="D43" s="45"/>
      <c r="E43" s="45"/>
      <c r="F43" s="45"/>
      <c r="G43" s="45"/>
      <c r="H43" s="45"/>
      <c r="I43" s="68"/>
      <c r="J43" s="45"/>
      <c r="K43" s="68"/>
      <c r="L43" s="45"/>
      <c r="M43" s="68"/>
      <c r="N43" s="48"/>
    </row>
    <row r="44" spans="2:14" ht="15">
      <c r="B44" s="61"/>
      <c r="C44" s="45"/>
      <c r="D44" s="45"/>
      <c r="E44" s="45"/>
      <c r="F44" s="45"/>
      <c r="G44" s="45"/>
      <c r="H44" s="45"/>
      <c r="I44" s="68"/>
      <c r="J44" s="45"/>
      <c r="K44" s="68"/>
      <c r="L44" s="45"/>
      <c r="M44" s="68"/>
      <c r="N44" s="48"/>
    </row>
    <row r="45" spans="2:14" ht="9.75" customHeight="1">
      <c r="B45" s="61"/>
      <c r="C45" s="45"/>
      <c r="D45" s="45"/>
      <c r="E45" s="45"/>
      <c r="F45" s="45"/>
      <c r="G45" s="45"/>
      <c r="H45" s="45"/>
      <c r="I45" s="68"/>
      <c r="J45" s="45"/>
      <c r="K45" s="68"/>
      <c r="L45" s="45"/>
      <c r="M45" s="68"/>
      <c r="N45" s="48"/>
    </row>
    <row r="46" spans="2:14" ht="15">
      <c r="B46" s="61"/>
      <c r="C46" s="45"/>
      <c r="D46" s="45"/>
      <c r="E46" s="45"/>
      <c r="F46" s="45"/>
      <c r="G46" s="45"/>
      <c r="H46" s="45"/>
      <c r="I46" s="68"/>
      <c r="J46" s="45"/>
      <c r="K46" s="68"/>
      <c r="L46" s="45"/>
      <c r="M46" s="68"/>
      <c r="N46" s="48"/>
    </row>
    <row r="47" spans="2:14" ht="9.75" customHeight="1">
      <c r="B47" s="61"/>
      <c r="C47" s="45"/>
      <c r="D47" s="45"/>
      <c r="E47" s="45"/>
      <c r="F47" s="45"/>
      <c r="G47" s="45"/>
      <c r="H47" s="45"/>
      <c r="I47" s="68"/>
      <c r="J47" s="45"/>
      <c r="K47" s="68"/>
      <c r="L47" s="45"/>
      <c r="M47" s="68"/>
      <c r="N47" s="48"/>
    </row>
    <row r="48" spans="2:14" ht="15">
      <c r="B48" s="61"/>
      <c r="C48" s="45"/>
      <c r="D48" s="45"/>
      <c r="E48" s="45"/>
      <c r="F48" s="45"/>
      <c r="G48" s="45"/>
      <c r="H48" s="45"/>
      <c r="I48" s="68"/>
      <c r="J48" s="45"/>
      <c r="K48" s="68"/>
      <c r="L48" s="45"/>
      <c r="M48" s="68"/>
      <c r="N48" s="48"/>
    </row>
    <row r="49" spans="2:14" ht="9.75" customHeight="1">
      <c r="B49" s="61"/>
      <c r="C49" s="45"/>
      <c r="D49" s="45"/>
      <c r="E49" s="45"/>
      <c r="F49" s="45"/>
      <c r="G49" s="45"/>
      <c r="H49" s="45"/>
      <c r="I49" s="68"/>
      <c r="J49" s="45"/>
      <c r="K49" s="68"/>
      <c r="L49" s="45"/>
      <c r="M49" s="68"/>
      <c r="N49" s="48"/>
    </row>
    <row r="50" spans="2:14" ht="15">
      <c r="B50" s="61"/>
      <c r="C50" s="45"/>
      <c r="D50" s="45"/>
      <c r="E50" s="45"/>
      <c r="F50" s="45"/>
      <c r="G50" s="45"/>
      <c r="H50" s="45"/>
      <c r="I50" s="68"/>
      <c r="J50" s="45"/>
      <c r="K50" s="68"/>
      <c r="L50" s="45"/>
      <c r="M50" s="68"/>
      <c r="N50" s="48"/>
    </row>
    <row r="51" spans="2:14" ht="9.75" customHeight="1">
      <c r="B51" s="61"/>
      <c r="C51" s="45"/>
      <c r="D51" s="45"/>
      <c r="E51" s="45"/>
      <c r="F51" s="45"/>
      <c r="G51" s="45"/>
      <c r="H51" s="45"/>
      <c r="I51" s="68"/>
      <c r="J51" s="45"/>
      <c r="K51" s="68"/>
      <c r="L51" s="45"/>
      <c r="M51" s="68"/>
      <c r="N51" s="48"/>
    </row>
    <row r="52" spans="2:14" ht="15">
      <c r="B52" s="61"/>
      <c r="C52" s="45"/>
      <c r="D52" s="45"/>
      <c r="E52" s="45"/>
      <c r="F52" s="45"/>
      <c r="G52" s="45"/>
      <c r="H52" s="45"/>
      <c r="I52" s="68"/>
      <c r="J52" s="45"/>
      <c r="K52" s="68"/>
      <c r="L52" s="45"/>
      <c r="M52" s="68"/>
      <c r="N52" s="48"/>
    </row>
    <row r="53" spans="2:14" ht="9.75" customHeight="1">
      <c r="B53" s="61"/>
      <c r="C53" s="45"/>
      <c r="D53" s="45"/>
      <c r="E53" s="45"/>
      <c r="F53" s="45"/>
      <c r="G53" s="45"/>
      <c r="H53" s="45"/>
      <c r="I53" s="68"/>
      <c r="J53" s="45"/>
      <c r="K53" s="68"/>
      <c r="L53" s="45"/>
      <c r="M53" s="68"/>
      <c r="N53" s="48"/>
    </row>
    <row r="54" spans="2:14" ht="15">
      <c r="B54" s="61"/>
      <c r="C54" s="45"/>
      <c r="D54" s="45"/>
      <c r="E54" s="45"/>
      <c r="F54" s="45"/>
      <c r="G54" s="45"/>
      <c r="H54" s="45"/>
      <c r="I54" s="68"/>
      <c r="J54" s="45"/>
      <c r="K54" s="68"/>
      <c r="L54" s="45"/>
      <c r="M54" s="68"/>
      <c r="N54" s="48"/>
    </row>
    <row r="55" spans="2:14" ht="9.75" customHeight="1">
      <c r="B55" s="61"/>
      <c r="C55" s="45"/>
      <c r="D55" s="45"/>
      <c r="E55" s="45"/>
      <c r="F55" s="45"/>
      <c r="G55" s="45"/>
      <c r="H55" s="45"/>
      <c r="I55" s="68"/>
      <c r="J55" s="45"/>
      <c r="K55" s="68"/>
      <c r="L55" s="45"/>
      <c r="M55" s="68"/>
      <c r="N55" s="48"/>
    </row>
    <row r="56" spans="2:14" ht="15">
      <c r="B56" s="61"/>
      <c r="C56" s="45"/>
      <c r="D56" s="45"/>
      <c r="E56" s="45"/>
      <c r="F56" s="45"/>
      <c r="G56" s="45"/>
      <c r="H56" s="45"/>
      <c r="I56" s="68"/>
      <c r="J56" s="45"/>
      <c r="K56" s="68"/>
      <c r="L56" s="45"/>
      <c r="M56" s="68"/>
      <c r="N56" s="48"/>
    </row>
    <row r="57" spans="2:14" ht="9.75" customHeight="1">
      <c r="B57" s="61"/>
      <c r="C57" s="45"/>
      <c r="D57" s="45"/>
      <c r="E57" s="45"/>
      <c r="F57" s="45"/>
      <c r="G57" s="45"/>
      <c r="H57" s="45"/>
      <c r="I57" s="68"/>
      <c r="J57" s="45"/>
      <c r="K57" s="68"/>
      <c r="L57" s="45"/>
      <c r="M57" s="68"/>
      <c r="N57" s="48"/>
    </row>
    <row r="58" spans="2:14" ht="15">
      <c r="B58" s="61"/>
      <c r="C58" s="45"/>
      <c r="D58" s="45"/>
      <c r="E58" s="45"/>
      <c r="F58" s="45"/>
      <c r="G58" s="45"/>
      <c r="H58" s="45"/>
      <c r="I58" s="68"/>
      <c r="J58" s="45"/>
      <c r="K58" s="68"/>
      <c r="L58" s="45"/>
      <c r="M58" s="68"/>
      <c r="N58" s="48"/>
    </row>
    <row r="59" spans="2:14" ht="9.75" customHeight="1">
      <c r="B59" s="61"/>
      <c r="C59" s="45"/>
      <c r="D59" s="45"/>
      <c r="E59" s="45"/>
      <c r="F59" s="45"/>
      <c r="G59" s="45"/>
      <c r="H59" s="45"/>
      <c r="I59" s="68"/>
      <c r="J59" s="45"/>
      <c r="K59" s="68"/>
      <c r="L59" s="45"/>
      <c r="M59" s="68"/>
      <c r="N59" s="48"/>
    </row>
    <row r="60" spans="2:14" ht="15">
      <c r="B60" s="61"/>
      <c r="C60" s="45"/>
      <c r="D60" s="45"/>
      <c r="E60" s="45"/>
      <c r="F60" s="45"/>
      <c r="G60" s="45"/>
      <c r="H60" s="45"/>
      <c r="I60" s="68"/>
      <c r="J60" s="45"/>
      <c r="K60" s="68"/>
      <c r="L60" s="45"/>
      <c r="M60" s="68"/>
      <c r="N60" s="48"/>
    </row>
    <row r="61" spans="2:14" ht="15">
      <c r="B61" s="61"/>
      <c r="C61" s="45"/>
      <c r="D61" s="45"/>
      <c r="E61" s="45"/>
      <c r="F61" s="45"/>
      <c r="G61" s="45"/>
      <c r="H61" s="45"/>
      <c r="I61" s="68"/>
      <c r="J61" s="45"/>
      <c r="K61" s="68"/>
      <c r="L61" s="45"/>
      <c r="M61" s="68"/>
      <c r="N61" s="48"/>
    </row>
    <row r="62" spans="2:13" ht="15">
      <c r="B62" s="45"/>
      <c r="C62" s="61"/>
      <c r="D62" s="61"/>
      <c r="E62" s="61"/>
      <c r="F62" s="61"/>
      <c r="G62" s="61"/>
      <c r="H62" s="61"/>
      <c r="I62" s="47"/>
      <c r="J62" s="61"/>
      <c r="K62" s="47"/>
      <c r="L62" s="61"/>
      <c r="M62" s="47"/>
    </row>
    <row r="63" spans="2:13" ht="15">
      <c r="B63" s="45"/>
      <c r="C63" s="61"/>
      <c r="D63" s="61"/>
      <c r="E63" s="61"/>
      <c r="F63" s="61"/>
      <c r="G63" s="61"/>
      <c r="H63" s="61"/>
      <c r="I63" s="47"/>
      <c r="J63" s="61"/>
      <c r="K63" s="47"/>
      <c r="L63" s="61"/>
      <c r="M63" s="47"/>
    </row>
    <row r="64" spans="2:13" ht="15">
      <c r="B64" s="45"/>
      <c r="C64" s="61"/>
      <c r="D64" s="61"/>
      <c r="E64" s="61"/>
      <c r="F64" s="61"/>
      <c r="G64" s="61"/>
      <c r="H64" s="61"/>
      <c r="I64" s="47"/>
      <c r="J64" s="61"/>
      <c r="K64" s="47"/>
      <c r="L64" s="61"/>
      <c r="M64" s="47"/>
    </row>
    <row r="65" spans="2:13" ht="15">
      <c r="B65" s="45"/>
      <c r="C65" s="61"/>
      <c r="D65" s="61"/>
      <c r="E65" s="61"/>
      <c r="F65" s="61"/>
      <c r="G65" s="61"/>
      <c r="H65" s="61"/>
      <c r="I65" s="47"/>
      <c r="J65" s="61"/>
      <c r="K65" s="47"/>
      <c r="L65" s="61"/>
      <c r="M65" s="47"/>
    </row>
    <row r="66" spans="2:13" ht="15">
      <c r="B66" s="45"/>
      <c r="C66" s="61"/>
      <c r="D66" s="61"/>
      <c r="E66" s="61"/>
      <c r="F66" s="61"/>
      <c r="G66" s="61"/>
      <c r="H66" s="61"/>
      <c r="I66" s="47"/>
      <c r="J66" s="61"/>
      <c r="K66" s="47"/>
      <c r="L66" s="61"/>
      <c r="M66" s="47"/>
    </row>
    <row r="125" spans="2:6" ht="38.25" customHeight="1">
      <c r="B125" s="67"/>
      <c r="C125" s="93"/>
      <c r="D125" s="93"/>
      <c r="E125" s="93"/>
      <c r="F125" s="93"/>
    </row>
    <row r="126" spans="2:6" ht="12.75">
      <c r="B126" s="92"/>
      <c r="C126" s="95"/>
      <c r="D126" s="95"/>
      <c r="E126" s="95"/>
      <c r="F126" s="95"/>
    </row>
    <row r="127" spans="2:6" ht="51.75" customHeight="1">
      <c r="B127" s="74"/>
      <c r="C127" s="91"/>
      <c r="D127" s="91"/>
      <c r="E127" s="91"/>
      <c r="F127" s="91"/>
    </row>
    <row r="135" ht="9" customHeight="1">
      <c r="B135" s="74"/>
    </row>
    <row r="136" ht="6" customHeight="1"/>
    <row r="236" ht="15">
      <c r="B236" s="262"/>
    </row>
    <row r="237" ht="30" customHeight="1"/>
    <row r="239" ht="15">
      <c r="B239" s="262"/>
    </row>
    <row r="240" ht="30" customHeight="1"/>
    <row r="242" ht="29.25" customHeight="1">
      <c r="B242" s="262"/>
    </row>
    <row r="247" ht="15">
      <c r="B247" s="262" t="s">
        <v>178</v>
      </c>
    </row>
    <row r="248" ht="12.75">
      <c r="B248" s="48" t="s">
        <v>21</v>
      </c>
    </row>
    <row r="249" ht="12.75">
      <c r="B249" s="48" t="s">
        <v>20</v>
      </c>
    </row>
    <row r="261" spans="2:6" ht="12.75">
      <c r="B261" s="74"/>
      <c r="C261" s="91"/>
      <c r="D261" s="91"/>
      <c r="E261" s="91"/>
      <c r="F261" s="91"/>
    </row>
    <row r="262" spans="2:6" ht="12.75">
      <c r="B262" s="74"/>
      <c r="C262" s="91"/>
      <c r="D262" s="91"/>
      <c r="E262" s="91"/>
      <c r="F262" s="91"/>
    </row>
    <row r="263" spans="2:6" ht="12.75">
      <c r="B263" s="74"/>
      <c r="C263" s="91"/>
      <c r="D263" s="91"/>
      <c r="E263" s="91"/>
      <c r="F263" s="91"/>
    </row>
    <row r="264" spans="2:6" ht="12.75">
      <c r="B264" s="74"/>
      <c r="C264" s="91"/>
      <c r="D264" s="91"/>
      <c r="E264" s="91"/>
      <c r="F264" s="91"/>
    </row>
    <row r="265" spans="2:6" ht="12.75">
      <c r="B265" s="74"/>
      <c r="C265" s="91"/>
      <c r="D265" s="91"/>
      <c r="E265" s="91"/>
      <c r="F265" s="91"/>
    </row>
    <row r="266" spans="2:6" ht="12.75">
      <c r="B266" s="74"/>
      <c r="C266" s="91"/>
      <c r="D266" s="91"/>
      <c r="E266" s="91"/>
      <c r="F266" s="91"/>
    </row>
    <row r="267" spans="2:6" ht="12.75">
      <c r="B267" s="74"/>
      <c r="C267" s="91"/>
      <c r="D267" s="91"/>
      <c r="E267" s="91"/>
      <c r="F267" s="91"/>
    </row>
    <row r="268" spans="2:6" ht="12.75">
      <c r="B268" s="74"/>
      <c r="C268" s="91"/>
      <c r="D268" s="91"/>
      <c r="E268" s="91"/>
      <c r="F268" s="91"/>
    </row>
    <row r="269" spans="2:6" ht="12.75">
      <c r="B269" s="74"/>
      <c r="C269" s="91"/>
      <c r="D269" s="91"/>
      <c r="E269" s="91"/>
      <c r="F269" s="91"/>
    </row>
    <row r="270" spans="2:6" ht="12.75">
      <c r="B270" s="74"/>
      <c r="C270" s="91"/>
      <c r="D270" s="91"/>
      <c r="E270" s="91"/>
      <c r="F270" s="91"/>
    </row>
    <row r="293" spans="2:6" ht="12.75">
      <c r="B293" s="67"/>
      <c r="C293" s="93"/>
      <c r="D293" s="93"/>
      <c r="E293" s="93"/>
      <c r="F293" s="93"/>
    </row>
  </sheetData>
  <sheetProtection/>
  <mergeCells count="1">
    <mergeCell ref="B40:M41"/>
  </mergeCells>
  <printOptions/>
  <pageMargins left="0.69" right="0" top="0.29" bottom="0.26" header="0.29" footer="0.41"/>
  <pageSetup fitToHeight="1" fitToWidth="1" horizontalDpi="600" verticalDpi="600" orientation="landscape" paperSize="9" scale="84" r:id="rId2"/>
  <headerFooter alignWithMargins="0">
    <oddFooter>&amp;C10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User</cp:lastModifiedBy>
  <cp:lastPrinted>2011-09-29T09:08:29Z</cp:lastPrinted>
  <dcterms:created xsi:type="dcterms:W3CDTF">2003-10-30T07:33:29Z</dcterms:created>
  <dcterms:modified xsi:type="dcterms:W3CDTF">2011-09-30T07:49:52Z</dcterms:modified>
  <cp:category/>
  <cp:version/>
  <cp:contentType/>
  <cp:contentStatus/>
</cp:coreProperties>
</file>